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https://d.docs.live.net/c3bb7a7a140677c5/"/>
    </mc:Choice>
  </mc:AlternateContent>
  <xr:revisionPtr revIDLastSave="0" documentId="14_{050974C8-5F91-C948-B535-05C1687FEBD4}" xr6:coauthVersionLast="47" xr6:coauthVersionMax="47" xr10:uidLastSave="{00000000-0000-0000-0000-000000000000}"/>
  <bookViews>
    <workbookView xWindow="0" yWindow="660" windowWidth="29400" windowHeight="16660" activeTab="4" xr2:uid="{00000000-000D-0000-FFFF-FFFF00000000}"/>
  </bookViews>
  <sheets>
    <sheet name="Instructions" sheetId="1" r:id="rId1"/>
    <sheet name="Settings" sheetId="2" r:id="rId2"/>
    <sheet name="Sales Entry" sheetId="3" r:id="rId3"/>
    <sheet name="Dashboard" sheetId="4" r:id="rId4"/>
    <sheet name="Calc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5" l="1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B2" i="5"/>
  <c r="A2" i="5"/>
  <c r="B7" i="4"/>
  <c r="E6" i="4"/>
  <c r="E7" i="4" s="1"/>
  <c r="J63" i="3"/>
  <c r="I63" i="3"/>
  <c r="G63" i="3"/>
  <c r="H63" i="3" s="1"/>
  <c r="F63" i="3"/>
  <c r="C61" i="5" s="1"/>
  <c r="E63" i="3"/>
  <c r="B63" i="3"/>
  <c r="G62" i="3"/>
  <c r="H62" i="3" s="1"/>
  <c r="F62" i="3"/>
  <c r="C60" i="5" s="1"/>
  <c r="E62" i="3"/>
  <c r="B62" i="3"/>
  <c r="F61" i="3"/>
  <c r="C59" i="5" s="1"/>
  <c r="E61" i="3"/>
  <c r="B61" i="3"/>
  <c r="F60" i="3"/>
  <c r="G60" i="3" s="1"/>
  <c r="H60" i="3" s="1"/>
  <c r="E60" i="3"/>
  <c r="B60" i="3"/>
  <c r="F59" i="3"/>
  <c r="G59" i="3" s="1"/>
  <c r="H59" i="3" s="1"/>
  <c r="E59" i="3"/>
  <c r="B59" i="3"/>
  <c r="G58" i="3"/>
  <c r="H58" i="3" s="1"/>
  <c r="F58" i="3"/>
  <c r="C56" i="5" s="1"/>
  <c r="E58" i="3"/>
  <c r="B58" i="3"/>
  <c r="G57" i="3"/>
  <c r="H57" i="3" s="1"/>
  <c r="F57" i="3"/>
  <c r="C55" i="5" s="1"/>
  <c r="E57" i="3"/>
  <c r="B57" i="3"/>
  <c r="G56" i="3"/>
  <c r="H56" i="3" s="1"/>
  <c r="F56" i="3"/>
  <c r="C54" i="5" s="1"/>
  <c r="E56" i="3"/>
  <c r="B56" i="3"/>
  <c r="F55" i="3"/>
  <c r="C53" i="5" s="1"/>
  <c r="E55" i="3"/>
  <c r="B55" i="3"/>
  <c r="F54" i="3"/>
  <c r="G54" i="3" s="1"/>
  <c r="H54" i="3" s="1"/>
  <c r="E54" i="3"/>
  <c r="B54" i="3"/>
  <c r="H53" i="3"/>
  <c r="G53" i="3"/>
  <c r="F53" i="3"/>
  <c r="C51" i="5" s="1"/>
  <c r="E53" i="3"/>
  <c r="B53" i="3"/>
  <c r="G52" i="3"/>
  <c r="H52" i="3" s="1"/>
  <c r="F52" i="3"/>
  <c r="C50" i="5" s="1"/>
  <c r="E52" i="3"/>
  <c r="B52" i="3"/>
  <c r="F51" i="3"/>
  <c r="C49" i="5" s="1"/>
  <c r="E51" i="3"/>
  <c r="B51" i="3"/>
  <c r="F50" i="3"/>
  <c r="G50" i="3" s="1"/>
  <c r="H50" i="3" s="1"/>
  <c r="E50" i="3"/>
  <c r="B50" i="3"/>
  <c r="F49" i="3"/>
  <c r="G49" i="3" s="1"/>
  <c r="H49" i="3" s="1"/>
  <c r="E49" i="3"/>
  <c r="B49" i="3"/>
  <c r="G48" i="3"/>
  <c r="H48" i="3" s="1"/>
  <c r="F48" i="3"/>
  <c r="C46" i="5" s="1"/>
  <c r="E48" i="3"/>
  <c r="B48" i="3"/>
  <c r="G47" i="3"/>
  <c r="H47" i="3" s="1"/>
  <c r="F47" i="3"/>
  <c r="C45" i="5" s="1"/>
  <c r="E47" i="3"/>
  <c r="B47" i="3"/>
  <c r="G46" i="3"/>
  <c r="H46" i="3" s="1"/>
  <c r="F46" i="3"/>
  <c r="C44" i="5" s="1"/>
  <c r="E46" i="3"/>
  <c r="B46" i="3"/>
  <c r="F45" i="3"/>
  <c r="C43" i="5" s="1"/>
  <c r="E45" i="3"/>
  <c r="B45" i="3"/>
  <c r="F44" i="3"/>
  <c r="G44" i="3" s="1"/>
  <c r="H44" i="3" s="1"/>
  <c r="E44" i="3"/>
  <c r="B44" i="3"/>
  <c r="G43" i="3"/>
  <c r="H43" i="3" s="1"/>
  <c r="F43" i="3"/>
  <c r="C41" i="5" s="1"/>
  <c r="E43" i="3"/>
  <c r="B43" i="3"/>
  <c r="G42" i="3"/>
  <c r="H42" i="3" s="1"/>
  <c r="F42" i="3"/>
  <c r="C40" i="5" s="1"/>
  <c r="E42" i="3"/>
  <c r="B42" i="3"/>
  <c r="F41" i="3"/>
  <c r="C39" i="5" s="1"/>
  <c r="E41" i="3"/>
  <c r="B41" i="3"/>
  <c r="F40" i="3"/>
  <c r="G40" i="3" s="1"/>
  <c r="H40" i="3" s="1"/>
  <c r="E40" i="3"/>
  <c r="B40" i="3"/>
  <c r="F39" i="3"/>
  <c r="G39" i="3" s="1"/>
  <c r="H39" i="3" s="1"/>
  <c r="E39" i="3"/>
  <c r="B39" i="3"/>
  <c r="G38" i="3"/>
  <c r="H38" i="3" s="1"/>
  <c r="F38" i="3"/>
  <c r="C36" i="5" s="1"/>
  <c r="E38" i="3"/>
  <c r="B38" i="3"/>
  <c r="G37" i="3"/>
  <c r="H37" i="3" s="1"/>
  <c r="F37" i="3"/>
  <c r="C35" i="5" s="1"/>
  <c r="E37" i="3"/>
  <c r="B37" i="3"/>
  <c r="F36" i="3"/>
  <c r="C34" i="5" s="1"/>
  <c r="E36" i="3"/>
  <c r="B36" i="3"/>
  <c r="F35" i="3"/>
  <c r="C33" i="5" s="1"/>
  <c r="E35" i="3"/>
  <c r="B35" i="3"/>
  <c r="H34" i="3"/>
  <c r="G34" i="3"/>
  <c r="F34" i="3"/>
  <c r="C32" i="5" s="1"/>
  <c r="E34" i="3"/>
  <c r="B34" i="3"/>
  <c r="G33" i="3"/>
  <c r="H33" i="3" s="1"/>
  <c r="F33" i="3"/>
  <c r="C31" i="5" s="1"/>
  <c r="E33" i="3"/>
  <c r="B33" i="3"/>
  <c r="G32" i="3"/>
  <c r="H32" i="3" s="1"/>
  <c r="F32" i="3"/>
  <c r="C30" i="5" s="1"/>
  <c r="E32" i="3"/>
  <c r="B32" i="3"/>
  <c r="F31" i="3"/>
  <c r="C29" i="5" s="1"/>
  <c r="E31" i="3"/>
  <c r="B31" i="3"/>
  <c r="F30" i="3"/>
  <c r="G30" i="3" s="1"/>
  <c r="H30" i="3" s="1"/>
  <c r="E30" i="3"/>
  <c r="B30" i="3"/>
  <c r="F29" i="3"/>
  <c r="G29" i="3" s="1"/>
  <c r="H29" i="3" s="1"/>
  <c r="E29" i="3"/>
  <c r="B29" i="3"/>
  <c r="G28" i="3"/>
  <c r="H28" i="3" s="1"/>
  <c r="F28" i="3"/>
  <c r="C26" i="5" s="1"/>
  <c r="E28" i="3"/>
  <c r="B28" i="3"/>
  <c r="G27" i="3"/>
  <c r="H27" i="3" s="1"/>
  <c r="F27" i="3"/>
  <c r="C25" i="5" s="1"/>
  <c r="E27" i="3"/>
  <c r="B27" i="3"/>
  <c r="F26" i="3"/>
  <c r="C24" i="5" s="1"/>
  <c r="E26" i="3"/>
  <c r="B26" i="3"/>
  <c r="F25" i="3"/>
  <c r="C23" i="5" s="1"/>
  <c r="E25" i="3"/>
  <c r="B25" i="3"/>
  <c r="H24" i="3"/>
  <c r="G24" i="3"/>
  <c r="F24" i="3"/>
  <c r="C22" i="5" s="1"/>
  <c r="E24" i="3"/>
  <c r="B24" i="3"/>
  <c r="G23" i="3"/>
  <c r="H23" i="3" s="1"/>
  <c r="F23" i="3"/>
  <c r="C21" i="5" s="1"/>
  <c r="E23" i="3"/>
  <c r="B23" i="3"/>
  <c r="G22" i="3"/>
  <c r="H22" i="3" s="1"/>
  <c r="F22" i="3"/>
  <c r="C20" i="5" s="1"/>
  <c r="E22" i="3"/>
  <c r="B22" i="3"/>
  <c r="F21" i="3"/>
  <c r="C19" i="5" s="1"/>
  <c r="E21" i="3"/>
  <c r="B21" i="3"/>
  <c r="F20" i="3"/>
  <c r="G20" i="3" s="1"/>
  <c r="H20" i="3" s="1"/>
  <c r="E20" i="3"/>
  <c r="B20" i="3"/>
  <c r="F19" i="3"/>
  <c r="G19" i="3" s="1"/>
  <c r="H19" i="3" s="1"/>
  <c r="E19" i="3"/>
  <c r="B19" i="3"/>
  <c r="G18" i="3"/>
  <c r="H18" i="3" s="1"/>
  <c r="F18" i="3"/>
  <c r="C16" i="5" s="1"/>
  <c r="E18" i="3"/>
  <c r="B18" i="3"/>
  <c r="F17" i="3"/>
  <c r="G17" i="3" s="1"/>
  <c r="H17" i="3" s="1"/>
  <c r="E17" i="3"/>
  <c r="B17" i="3"/>
  <c r="F16" i="3"/>
  <c r="C14" i="5" s="1"/>
  <c r="E16" i="3"/>
  <c r="B16" i="3"/>
  <c r="F15" i="3"/>
  <c r="C13" i="5" s="1"/>
  <c r="E15" i="3"/>
  <c r="B15" i="3"/>
  <c r="G14" i="3"/>
  <c r="H14" i="3" s="1"/>
  <c r="E14" i="3"/>
  <c r="B14" i="3"/>
  <c r="J13" i="3"/>
  <c r="I13" i="3"/>
  <c r="G13" i="3"/>
  <c r="H13" i="3" s="1"/>
  <c r="E13" i="3"/>
  <c r="B13" i="3"/>
  <c r="J12" i="3"/>
  <c r="I12" i="3"/>
  <c r="G12" i="3"/>
  <c r="H12" i="3" s="1"/>
  <c r="E12" i="3"/>
  <c r="B12" i="3"/>
  <c r="J11" i="3"/>
  <c r="I11" i="3"/>
  <c r="H11" i="3"/>
  <c r="G11" i="3"/>
  <c r="E11" i="3"/>
  <c r="B11" i="3"/>
  <c r="J10" i="3"/>
  <c r="I10" i="3"/>
  <c r="G10" i="3"/>
  <c r="H10" i="3" s="1"/>
  <c r="E10" i="3"/>
  <c r="B10" i="3"/>
  <c r="J9" i="3"/>
  <c r="I9" i="3"/>
  <c r="G9" i="3"/>
  <c r="H9" i="3" s="1"/>
  <c r="E9" i="3"/>
  <c r="B9" i="3"/>
  <c r="J8" i="3"/>
  <c r="I8" i="3"/>
  <c r="G8" i="3"/>
  <c r="H8" i="3" s="1"/>
  <c r="E8" i="3"/>
  <c r="B8" i="3"/>
  <c r="J7" i="3"/>
  <c r="I7" i="3"/>
  <c r="G7" i="3"/>
  <c r="H7" i="3" s="1"/>
  <c r="E7" i="3"/>
  <c r="B7" i="3"/>
  <c r="J6" i="3"/>
  <c r="I6" i="3"/>
  <c r="H6" i="3"/>
  <c r="G6" i="3"/>
  <c r="E6" i="3"/>
  <c r="B6" i="3"/>
  <c r="J5" i="3"/>
  <c r="I5" i="3"/>
  <c r="G5" i="3"/>
  <c r="H5" i="3" s="1"/>
  <c r="E5" i="3"/>
  <c r="B5" i="3"/>
  <c r="J4" i="3"/>
  <c r="I4" i="3"/>
  <c r="G4" i="3"/>
  <c r="H4" i="3" s="1"/>
  <c r="E4" i="3"/>
  <c r="B4" i="3"/>
  <c r="B16" i="2"/>
  <c r="B6" i="4" s="1"/>
  <c r="J31" i="3" l="1"/>
  <c r="I31" i="3"/>
  <c r="J42" i="3"/>
  <c r="I42" i="3"/>
  <c r="J20" i="3"/>
  <c r="I20" i="3"/>
  <c r="J24" i="3"/>
  <c r="I24" i="3"/>
  <c r="J27" i="3"/>
  <c r="I27" i="3"/>
  <c r="J30" i="3"/>
  <c r="I30" i="3"/>
  <c r="J44" i="3"/>
  <c r="I44" i="3"/>
  <c r="J61" i="3"/>
  <c r="I61" i="3"/>
  <c r="J22" i="3"/>
  <c r="I22" i="3"/>
  <c r="J47" i="3"/>
  <c r="I47" i="3"/>
  <c r="J14" i="3"/>
  <c r="I14" i="3"/>
  <c r="I26" i="3"/>
  <c r="J26" i="3"/>
  <c r="J40" i="3"/>
  <c r="I40" i="3"/>
  <c r="J54" i="3"/>
  <c r="I54" i="3"/>
  <c r="I33" i="3"/>
  <c r="J33" i="3"/>
  <c r="J50" i="3"/>
  <c r="I50" i="3"/>
  <c r="J34" i="3"/>
  <c r="I34" i="3"/>
  <c r="I46" i="3"/>
  <c r="J46" i="3"/>
  <c r="J57" i="3"/>
  <c r="I57" i="3"/>
  <c r="J60" i="3"/>
  <c r="I60" i="3"/>
  <c r="J25" i="3"/>
  <c r="I25" i="3"/>
  <c r="J45" i="3"/>
  <c r="I45" i="3"/>
  <c r="J17" i="3"/>
  <c r="I17" i="3"/>
  <c r="J37" i="3"/>
  <c r="I37" i="3"/>
  <c r="J32" i="3"/>
  <c r="I32" i="3"/>
  <c r="I36" i="3"/>
  <c r="J36" i="3"/>
  <c r="I56" i="3"/>
  <c r="J56" i="3"/>
  <c r="J51" i="3"/>
  <c r="I51" i="3"/>
  <c r="J62" i="3"/>
  <c r="I62" i="3"/>
  <c r="I23" i="3"/>
  <c r="J23" i="3"/>
  <c r="B9" i="4"/>
  <c r="B11" i="4" s="1"/>
  <c r="B8" i="4"/>
  <c r="J21" i="3"/>
  <c r="I21" i="3"/>
  <c r="J15" i="3"/>
  <c r="I15" i="3"/>
  <c r="J52" i="3"/>
  <c r="I52" i="3"/>
  <c r="J35" i="3"/>
  <c r="I35" i="3"/>
  <c r="J41" i="3"/>
  <c r="I41" i="3"/>
  <c r="J55" i="3"/>
  <c r="I55" i="3"/>
  <c r="G15" i="3"/>
  <c r="H15" i="3" s="1"/>
  <c r="G25" i="3"/>
  <c r="H25" i="3" s="1"/>
  <c r="G35" i="3"/>
  <c r="H35" i="3" s="1"/>
  <c r="G45" i="3"/>
  <c r="H45" i="3" s="1"/>
  <c r="G55" i="3"/>
  <c r="H55" i="3" s="1"/>
  <c r="B5" i="4"/>
  <c r="C18" i="5"/>
  <c r="C28" i="5"/>
  <c r="C38" i="5"/>
  <c r="C48" i="5"/>
  <c r="C58" i="5"/>
  <c r="C15" i="5"/>
  <c r="G21" i="3"/>
  <c r="H21" i="3" s="1"/>
  <c r="G31" i="3"/>
  <c r="H31" i="3" s="1"/>
  <c r="G41" i="3"/>
  <c r="H41" i="3" s="1"/>
  <c r="G51" i="3"/>
  <c r="H51" i="3" s="1"/>
  <c r="G61" i="3"/>
  <c r="H61" i="3" s="1"/>
  <c r="C42" i="5"/>
  <c r="C52" i="5"/>
  <c r="C17" i="5"/>
  <c r="C27" i="5"/>
  <c r="C37" i="5"/>
  <c r="C47" i="5"/>
  <c r="C57" i="5"/>
  <c r="G16" i="3"/>
  <c r="H16" i="3" s="1"/>
  <c r="G26" i="3"/>
  <c r="H26" i="3" s="1"/>
  <c r="G36" i="3"/>
  <c r="H36" i="3" s="1"/>
  <c r="J38" i="3" l="1"/>
  <c r="I38" i="3"/>
  <c r="J58" i="3"/>
  <c r="I58" i="3"/>
  <c r="J48" i="3"/>
  <c r="I48" i="3"/>
  <c r="I53" i="3"/>
  <c r="J53" i="3"/>
  <c r="J59" i="3"/>
  <c r="I59" i="3"/>
  <c r="J49" i="3"/>
  <c r="I49" i="3"/>
  <c r="I43" i="3"/>
  <c r="J43" i="3"/>
  <c r="J29" i="3"/>
  <c r="I29" i="3"/>
  <c r="J28" i="3"/>
  <c r="I28" i="3"/>
  <c r="J18" i="3"/>
  <c r="I18" i="3"/>
  <c r="J39" i="3"/>
  <c r="I39" i="3"/>
  <c r="J19" i="3"/>
  <c r="I19" i="3"/>
  <c r="I16" i="3"/>
  <c r="J16" i="3"/>
  <c r="B15" i="4"/>
  <c r="B16" i="4" l="1"/>
  <c r="B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Template</author>
  </authors>
  <commentList>
    <comment ref="B9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Source (threshold): https://www.gov.uk/government/publications/vat-increasing-the-registration-and-deregistration-thresholds/increasing-the-vat-registration-threshold
Adjust if tracking a different jurisdiction or if HMRC changes it.</t>
        </r>
      </text>
    </comment>
  </commentList>
</comments>
</file>

<file path=xl/sharedStrings.xml><?xml version="1.0" encoding="utf-8"?>
<sst xmlns="http://schemas.openxmlformats.org/spreadsheetml/2006/main" count="87" uniqueCount="62">
  <si>
    <t>VAT Threshold Tracker (UK) – template</t>
  </si>
  <si>
    <t>Purpose: Track rolling 12‑month VAT taxable turnover against the VAT registration threshold.</t>
  </si>
  <si>
    <t/>
  </si>
  <si>
    <t>How to use:</t>
  </si>
  <si>
    <t>1) Go to the Settings sheet and set the VAT threshold (and warning levels if you want).</t>
  </si>
  <si>
    <t>2) In Sales Entry, enter each month’s VAT taxable turnover (include zero‑rated sales; exclude exempt / outside scope). Month ends are prefilled—overwrite column A if you need different periods.</t>
  </si>
  <si>
    <t>3) Pick the reporting month end date in Settings (dropdown). The Dashboard will update.</t>
  </si>
  <si>
    <t>Notes:</t>
  </si>
  <si>
    <t>• Compulsory registration (historical test): if, at the end of any month, your taxable turnover in the previous 12 months exceeds the threshold, you generally must register within 30 days of that month end; the effective date is typically the first day of the second month after the month you exceeded the threshold.</t>
  </si>
  <si>
    <t>• Compulsory registration (future test): if you expect taxable turnover in the next 30 days alone to exceed the threshold, you may need to register immediately.</t>
  </si>
  <si>
    <t>Sources (official):</t>
  </si>
  <si>
    <t>• https://www.gov.uk/register-for-vat</t>
  </si>
  <si>
    <t>• https://www.gov.uk/government/publications/vat-notice-7001-should-i-be-registered-for-vat/vat-notice-7001-should-i-be-registered-for-vat</t>
  </si>
  <si>
    <t>• https://www.gov.uk/government/publications/vat-increasing-the-registration-and-deregistration-thresholds/increasing-the-vat-registration-threshold</t>
  </si>
  <si>
    <t>Disclaimer: This template is for tracking and bookkeeping support only. VAT rules can be nuanced (e.g., exemptions, transfers of a going concern, special schemes). Confirm obligations with HMRC guidance or a qualified advisor.</t>
  </si>
  <si>
    <t>Settings (edit the blue cells)</t>
  </si>
  <si>
    <t>Business / client</t>
  </si>
  <si>
    <t>Business name</t>
  </si>
  <si>
    <t>Client / file ref</t>
  </si>
  <si>
    <t>Prepared by</t>
  </si>
  <si>
    <t>VAT threshold &amp; warnings</t>
  </si>
  <si>
    <t>VAT registration threshold</t>
  </si>
  <si>
    <t>GBP</t>
  </si>
  <si>
    <t>Warning level 1 (approaching)</t>
  </si>
  <si>
    <t>Used for conditional formatting</t>
  </si>
  <si>
    <t>Warning level 2 (high)</t>
  </si>
  <si>
    <t>Warning level 3 (breach)</t>
  </si>
  <si>
    <t>Tracker date controls</t>
  </si>
  <si>
    <t>Start month (optional reference)</t>
  </si>
  <si>
    <t>Sales Entry dates are prefilled; overwrite column A if needed</t>
  </si>
  <si>
    <t>Reporting month end (select)</t>
  </si>
  <si>
    <t>Dashboard uses this month end</t>
  </si>
  <si>
    <t>Future test (30 days)</t>
  </si>
  <si>
    <t>Expected taxable turnover next 30 days</t>
  </si>
  <si>
    <t>Optional – for the ‘future test’ check</t>
  </si>
  <si>
    <t>Sales Entry (monthly) – enter values in blue</t>
  </si>
  <si>
    <t>Tip: Month ends are prefilled (60 months). If you want a different start date, overwrite column A and keep it as month-end dates.</t>
  </si>
  <si>
    <t>Month end</t>
  </si>
  <si>
    <t>Period</t>
  </si>
  <si>
    <t>Taxable turnover (input)</t>
  </si>
  <si>
    <t>Exempt / outside scope (optional input)</t>
  </si>
  <si>
    <t>Total turnover</t>
  </si>
  <si>
    <t>Rolling 12m taxable turnover</t>
  </si>
  <si>
    <t>% of threshold</t>
  </si>
  <si>
    <t>Status</t>
  </si>
  <si>
    <t>Registration deadline (breach month)</t>
  </si>
  <si>
    <t>Effective date (breach month)</t>
  </si>
  <si>
    <t>Notes</t>
  </si>
  <si>
    <t>Dashboard</t>
  </si>
  <si>
    <t>Current position (based on Settings!Reporting month end)</t>
  </si>
  <si>
    <t>Reporting month end</t>
  </si>
  <si>
    <t>Future test (next 30 days)</t>
  </si>
  <si>
    <t>Exceeds threshold in next 30 days?</t>
  </si>
  <si>
    <t>Headroom (threshold – rolling total)</t>
  </si>
  <si>
    <t>Breach details (first month the rolling 12m total goes over the threshold)</t>
  </si>
  <si>
    <t>Breach month end</t>
  </si>
  <si>
    <t>Registration deadline (30 days after month end)</t>
  </si>
  <si>
    <t>Effective date (first day of second month after breach month)</t>
  </si>
  <si>
    <t>Reminder: If you expect to exceed the threshold in the next 30 days, the ‘future test’ may require immediate registration.</t>
  </si>
  <si>
    <t>Rolling 12‑month taxable turnover (trend)</t>
  </si>
  <si>
    <t>Threshold</t>
  </si>
  <si>
    <t>Breach 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</si>
</sst>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"/>
    <numFmt numFmtId="165" formatCode="dd\-mmm\-yyyy"/>
  </numFmts>
  <fonts count="11" x14ac:knownFonts="1">
    <font>
      <sz val="11"/>
      <color theme="1"/>
      <name val="Calibri"/>
      <family val="2"/>
      <scheme val="minor"/>
    </font>
    <font>
      <b/>
      <sz val="16"/>
      <color rgb="FF1F4E79"/>
      <name val="Calibri"/>
      <family val="2"/>
    </font>
    <font>
      <sz val="11"/>
      <color rgb="FF000000"/>
      <name val="Calibri"/>
      <family val="2"/>
    </font>
    <font>
      <b/>
      <sz val="12"/>
      <color rgb="FF1F4E79"/>
      <name val="Calibri"/>
      <family val="2"/>
    </font>
    <font>
      <b/>
      <sz val="11"/>
      <color rgb="FF1F4E79"/>
      <name val="Calibri"/>
      <family val="2"/>
    </font>
    <font>
      <sz val="11"/>
      <color rgb="FF0000FF"/>
      <name val="Calibri"/>
      <family val="2"/>
    </font>
    <font>
      <sz val="9"/>
      <color rgb="FF666666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164" fontId="5" fillId="2" borderId="1" xfId="0" applyNumberFormat="1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9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/>
    <xf numFmtId="164" fontId="0" fillId="0" borderId="1" xfId="0" applyNumberFormat="1" applyBorder="1" applyAlignment="1">
      <alignment horizontal="right" vertical="center" wrapText="1"/>
    </xf>
    <xf numFmtId="165" fontId="9" fillId="4" borderId="1" xfId="0" applyNumberFormat="1" applyFont="1" applyFill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right" vertical="center" wrapText="1"/>
    </xf>
    <xf numFmtId="164" fontId="10" fillId="4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right" vertical="center" wrapText="1"/>
    </xf>
    <xf numFmtId="165" fontId="0" fillId="0" borderId="0" xfId="0" applyNumberFormat="1"/>
    <xf numFmtId="17" fontId="0" fillId="0" borderId="1" xfId="0" applyNumberFormat="1" applyBorder="1" applyAlignment="1">
      <alignment horizontal="left" vertical="center" wrapText="1"/>
    </xf>
    <xf numFmtId="0" fontId="10" fillId="0" borderId="0" xfId="0" applyFont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14">
    <dxf>
      <font>
        <b/>
        <color rgb="FF006100"/>
      </font>
      <fill>
        <patternFill>
          <bgColor rgb="FFE2EFDA"/>
        </patternFill>
      </fill>
    </dxf>
    <dxf>
      <font>
        <b/>
        <color rgb="FF9C0006"/>
      </font>
      <fill>
        <patternFill>
          <bgColor rgb="FFF8CBAD"/>
        </patternFill>
      </fill>
    </dxf>
    <dxf>
      <font>
        <b/>
        <color rgb="FF9C0006"/>
      </font>
      <fill>
        <patternFill>
          <bgColor rgb="FFF8CBAD"/>
        </patternFill>
      </fill>
    </dxf>
    <dxf>
      <font>
        <b/>
        <color rgb="FF9C5700"/>
      </font>
      <fill>
        <patternFill>
          <bgColor rgb="FFFCE4D6"/>
        </patternFill>
      </fill>
    </dxf>
    <dxf>
      <font>
        <b/>
        <color rgb="FF9C5700"/>
      </font>
      <fill>
        <patternFill>
          <bgColor rgb="FFFFF2CC"/>
        </patternFill>
      </fill>
    </dxf>
    <dxf>
      <font>
        <b/>
        <color rgb="FF006100"/>
      </font>
      <fill>
        <patternFill>
          <bgColor rgb="FFE2EFDA"/>
        </patternFill>
      </fill>
    </dxf>
    <dxf>
      <font>
        <b/>
        <color rgb="FF9C0006"/>
      </font>
      <fill>
        <patternFill>
          <bgColor rgb="FFF8CBAD"/>
        </patternFill>
      </fill>
    </dxf>
    <dxf>
      <font>
        <b/>
        <color rgb="FF9C5700"/>
      </font>
      <fill>
        <patternFill>
          <bgColor rgb="FFFCE4D6"/>
        </patternFill>
      </fill>
    </dxf>
    <dxf>
      <font>
        <b/>
        <color rgb="FF9C5700"/>
      </font>
      <fill>
        <patternFill>
          <bgColor rgb="FFFFF2CC"/>
        </patternFill>
      </fill>
    </dxf>
    <dxf>
      <font>
        <b/>
        <color rgb="FF006100"/>
      </font>
      <fill>
        <patternFill>
          <bgColor rgb="FFE2EFDA"/>
        </patternFill>
      </fill>
    </dxf>
    <dxf>
      <font>
        <b/>
        <color rgb="FF006100"/>
      </font>
      <fill>
        <patternFill>
          <bgColor rgb="FFE2EFDA"/>
        </patternFill>
      </fill>
    </dxf>
    <dxf>
      <font>
        <b/>
        <color rgb="FF9C5700"/>
      </font>
      <fill>
        <patternFill>
          <bgColor rgb="FFFFF2CC"/>
        </patternFill>
      </fill>
    </dxf>
    <dxf>
      <font>
        <b/>
        <color rgb="FF9C5700"/>
      </font>
      <fill>
        <patternFill>
          <bgColor rgb="FFFCE4D6"/>
        </patternFill>
      </fill>
    </dxf>
    <dxf>
      <font>
        <b/>
        <color rgb="FF9C0006"/>
      </font>
      <fill>
        <patternFill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r>
              <a:rPr lang="en-GB"/>
              <a:t>Rolling 12-month taxable turnover vs threshold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'Sales Entry'!$F$3</c:f>
              <c:strCache>
                <c:ptCount val="1"/>
                <c:pt idx="0">
                  <c:v>Rolling 12m taxable turnover</c:v>
                </c:pt>
              </c:strCache>
            </c:strRef>
          </c:tx>
          <c:spPr>
            <a:ln/>
          </c:spPr>
          <c:marker>
            <c:symbol val="none"/>
          </c:marker>
          <c:cat>
            <c:numRef>
              <c:f>'Sales Entry'!$A$4:$A$63</c:f>
              <c:numCache>
                <c:formatCode>dd\-mmm\-yyyy</c:formatCode>
                <c:ptCount val="60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  <c:pt idx="7">
                  <c:v>45626</c:v>
                </c:pt>
                <c:pt idx="8">
                  <c:v>45657</c:v>
                </c:pt>
                <c:pt idx="9">
                  <c:v>45688</c:v>
                </c:pt>
                <c:pt idx="10">
                  <c:v>45716</c:v>
                </c:pt>
                <c:pt idx="11">
                  <c:v>45747</c:v>
                </c:pt>
                <c:pt idx="12">
                  <c:v>45777</c:v>
                </c:pt>
                <c:pt idx="13">
                  <c:v>45808</c:v>
                </c:pt>
                <c:pt idx="14">
                  <c:v>45838</c:v>
                </c:pt>
                <c:pt idx="15">
                  <c:v>45869</c:v>
                </c:pt>
                <c:pt idx="16">
                  <c:v>45900</c:v>
                </c:pt>
                <c:pt idx="17">
                  <c:v>45930</c:v>
                </c:pt>
                <c:pt idx="18">
                  <c:v>45961</c:v>
                </c:pt>
                <c:pt idx="19">
                  <c:v>45991</c:v>
                </c:pt>
                <c:pt idx="20">
                  <c:v>46022</c:v>
                </c:pt>
                <c:pt idx="21">
                  <c:v>46053</c:v>
                </c:pt>
                <c:pt idx="22">
                  <c:v>46081</c:v>
                </c:pt>
                <c:pt idx="23">
                  <c:v>46112</c:v>
                </c:pt>
                <c:pt idx="24">
                  <c:v>46142</c:v>
                </c:pt>
                <c:pt idx="25">
                  <c:v>46173</c:v>
                </c:pt>
                <c:pt idx="26">
                  <c:v>46203</c:v>
                </c:pt>
                <c:pt idx="27">
                  <c:v>46234</c:v>
                </c:pt>
                <c:pt idx="28">
                  <c:v>46265</c:v>
                </c:pt>
                <c:pt idx="29">
                  <c:v>46295</c:v>
                </c:pt>
                <c:pt idx="30">
                  <c:v>46326</c:v>
                </c:pt>
                <c:pt idx="31">
                  <c:v>46356</c:v>
                </c:pt>
                <c:pt idx="32">
                  <c:v>46387</c:v>
                </c:pt>
                <c:pt idx="33">
                  <c:v>46418</c:v>
                </c:pt>
                <c:pt idx="34">
                  <c:v>46446</c:v>
                </c:pt>
                <c:pt idx="35">
                  <c:v>46477</c:v>
                </c:pt>
                <c:pt idx="36">
                  <c:v>46507</c:v>
                </c:pt>
                <c:pt idx="37">
                  <c:v>46538</c:v>
                </c:pt>
                <c:pt idx="38">
                  <c:v>46568</c:v>
                </c:pt>
                <c:pt idx="39">
                  <c:v>46599</c:v>
                </c:pt>
                <c:pt idx="40">
                  <c:v>46630</c:v>
                </c:pt>
                <c:pt idx="41">
                  <c:v>46660</c:v>
                </c:pt>
                <c:pt idx="42">
                  <c:v>46691</c:v>
                </c:pt>
                <c:pt idx="43">
                  <c:v>46721</c:v>
                </c:pt>
                <c:pt idx="44">
                  <c:v>46752</c:v>
                </c:pt>
                <c:pt idx="45">
                  <c:v>46783</c:v>
                </c:pt>
                <c:pt idx="46">
                  <c:v>46812</c:v>
                </c:pt>
                <c:pt idx="47">
                  <c:v>46843</c:v>
                </c:pt>
                <c:pt idx="48">
                  <c:v>46873</c:v>
                </c:pt>
                <c:pt idx="49">
                  <c:v>46904</c:v>
                </c:pt>
                <c:pt idx="50">
                  <c:v>46934</c:v>
                </c:pt>
                <c:pt idx="51">
                  <c:v>46965</c:v>
                </c:pt>
                <c:pt idx="52">
                  <c:v>46996</c:v>
                </c:pt>
                <c:pt idx="53">
                  <c:v>47026</c:v>
                </c:pt>
                <c:pt idx="54">
                  <c:v>47057</c:v>
                </c:pt>
                <c:pt idx="55">
                  <c:v>47087</c:v>
                </c:pt>
                <c:pt idx="56">
                  <c:v>47118</c:v>
                </c:pt>
                <c:pt idx="57">
                  <c:v>47149</c:v>
                </c:pt>
                <c:pt idx="58">
                  <c:v>47177</c:v>
                </c:pt>
                <c:pt idx="59">
                  <c:v>47208</c:v>
                </c:pt>
              </c:numCache>
            </c:numRef>
          </c:cat>
          <c:val>
            <c:numRef>
              <c:f>'Sales Entry'!$F$4:$F$63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\£#,##0">
                  <c:v>0</c:v>
                </c:pt>
                <c:pt idx="12" formatCode="\£#,##0">
                  <c:v>0</c:v>
                </c:pt>
                <c:pt idx="13" formatCode="\£#,##0">
                  <c:v>0</c:v>
                </c:pt>
                <c:pt idx="14" formatCode="\£#,##0">
                  <c:v>0</c:v>
                </c:pt>
                <c:pt idx="15" formatCode="\£#,##0">
                  <c:v>0</c:v>
                </c:pt>
                <c:pt idx="16" formatCode="\£#,##0">
                  <c:v>0</c:v>
                </c:pt>
                <c:pt idx="17" formatCode="\£#,##0">
                  <c:v>0</c:v>
                </c:pt>
                <c:pt idx="18" formatCode="\£#,##0">
                  <c:v>0</c:v>
                </c:pt>
                <c:pt idx="19" formatCode="\£#,##0">
                  <c:v>0</c:v>
                </c:pt>
                <c:pt idx="20" formatCode="\£#,##0">
                  <c:v>0</c:v>
                </c:pt>
                <c:pt idx="21" formatCode="\£#,##0">
                  <c:v>0</c:v>
                </c:pt>
                <c:pt idx="22" formatCode="\£#,##0">
                  <c:v>0</c:v>
                </c:pt>
                <c:pt idx="23" formatCode="\£#,##0">
                  <c:v>0</c:v>
                </c:pt>
                <c:pt idx="24" formatCode="\£#,##0">
                  <c:v>0</c:v>
                </c:pt>
                <c:pt idx="25" formatCode="\£#,##0">
                  <c:v>0</c:v>
                </c:pt>
                <c:pt idx="26" formatCode="\£#,##0">
                  <c:v>0</c:v>
                </c:pt>
                <c:pt idx="27" formatCode="\£#,##0">
                  <c:v>0</c:v>
                </c:pt>
                <c:pt idx="28" formatCode="\£#,##0">
                  <c:v>0</c:v>
                </c:pt>
                <c:pt idx="29" formatCode="\£#,##0">
                  <c:v>0</c:v>
                </c:pt>
                <c:pt idx="30" formatCode="\£#,##0">
                  <c:v>0</c:v>
                </c:pt>
                <c:pt idx="31" formatCode="\£#,##0">
                  <c:v>0</c:v>
                </c:pt>
                <c:pt idx="32" formatCode="\£#,##0">
                  <c:v>0</c:v>
                </c:pt>
                <c:pt idx="33" formatCode="\£#,##0">
                  <c:v>0</c:v>
                </c:pt>
                <c:pt idx="34" formatCode="\£#,##0">
                  <c:v>0</c:v>
                </c:pt>
                <c:pt idx="35" formatCode="\£#,##0">
                  <c:v>0</c:v>
                </c:pt>
                <c:pt idx="36" formatCode="\£#,##0">
                  <c:v>0</c:v>
                </c:pt>
                <c:pt idx="37" formatCode="\£#,##0">
                  <c:v>0</c:v>
                </c:pt>
                <c:pt idx="38" formatCode="\£#,##0">
                  <c:v>0</c:v>
                </c:pt>
                <c:pt idx="39" formatCode="\£#,##0">
                  <c:v>0</c:v>
                </c:pt>
                <c:pt idx="40" formatCode="\£#,##0">
                  <c:v>0</c:v>
                </c:pt>
                <c:pt idx="41" formatCode="\£#,##0">
                  <c:v>0</c:v>
                </c:pt>
                <c:pt idx="42" formatCode="\£#,##0">
                  <c:v>0</c:v>
                </c:pt>
                <c:pt idx="43" formatCode="\£#,##0">
                  <c:v>0</c:v>
                </c:pt>
                <c:pt idx="44" formatCode="\£#,##0">
                  <c:v>0</c:v>
                </c:pt>
                <c:pt idx="45" formatCode="\£#,##0">
                  <c:v>0</c:v>
                </c:pt>
                <c:pt idx="46" formatCode="\£#,##0">
                  <c:v>0</c:v>
                </c:pt>
                <c:pt idx="47" formatCode="\£#,##0">
                  <c:v>0</c:v>
                </c:pt>
                <c:pt idx="48" formatCode="\£#,##0">
                  <c:v>0</c:v>
                </c:pt>
                <c:pt idx="49" formatCode="\£#,##0">
                  <c:v>0</c:v>
                </c:pt>
                <c:pt idx="50" formatCode="\£#,##0">
                  <c:v>0</c:v>
                </c:pt>
                <c:pt idx="51" formatCode="\£#,##0">
                  <c:v>0</c:v>
                </c:pt>
                <c:pt idx="52" formatCode="\£#,##0">
                  <c:v>0</c:v>
                </c:pt>
                <c:pt idx="53" formatCode="\£#,##0">
                  <c:v>0</c:v>
                </c:pt>
                <c:pt idx="54" formatCode="\£#,##0">
                  <c:v>0</c:v>
                </c:pt>
                <c:pt idx="55" formatCode="\£#,##0">
                  <c:v>0</c:v>
                </c:pt>
                <c:pt idx="56" formatCode="\£#,##0">
                  <c:v>0</c:v>
                </c:pt>
                <c:pt idx="57" formatCode="\£#,##0">
                  <c:v>0</c:v>
                </c:pt>
                <c:pt idx="58" formatCode="\£#,##0">
                  <c:v>0</c:v>
                </c:pt>
                <c:pt idx="59" formatCode="\£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9-3742-9814-190D0A8B5450}"/>
            </c:ext>
          </c:extLst>
        </c:ser>
        <c:ser>
          <c:idx val="1"/>
          <c:order val="1"/>
          <c:tx>
            <c:v>Threshold</c:v>
          </c:tx>
          <c:spPr>
            <a:ln/>
          </c:spPr>
          <c:marker>
            <c:symbol val="none"/>
          </c:marker>
          <c:cat>
            <c:numRef>
              <c:f>'Sales Entry'!$A$4:$A$63</c:f>
              <c:numCache>
                <c:formatCode>dd\-mmm\-yyyy</c:formatCode>
                <c:ptCount val="60"/>
                <c:pt idx="0">
                  <c:v>45412</c:v>
                </c:pt>
                <c:pt idx="1">
                  <c:v>45443</c:v>
                </c:pt>
                <c:pt idx="2">
                  <c:v>45473</c:v>
                </c:pt>
                <c:pt idx="3">
                  <c:v>45504</c:v>
                </c:pt>
                <c:pt idx="4">
                  <c:v>45535</c:v>
                </c:pt>
                <c:pt idx="5">
                  <c:v>45565</c:v>
                </c:pt>
                <c:pt idx="6">
                  <c:v>45596</c:v>
                </c:pt>
                <c:pt idx="7">
                  <c:v>45626</c:v>
                </c:pt>
                <c:pt idx="8">
                  <c:v>45657</c:v>
                </c:pt>
                <c:pt idx="9">
                  <c:v>45688</c:v>
                </c:pt>
                <c:pt idx="10">
                  <c:v>45716</c:v>
                </c:pt>
                <c:pt idx="11">
                  <c:v>45747</c:v>
                </c:pt>
                <c:pt idx="12">
                  <c:v>45777</c:v>
                </c:pt>
                <c:pt idx="13">
                  <c:v>45808</c:v>
                </c:pt>
                <c:pt idx="14">
                  <c:v>45838</c:v>
                </c:pt>
                <c:pt idx="15">
                  <c:v>45869</c:v>
                </c:pt>
                <c:pt idx="16">
                  <c:v>45900</c:v>
                </c:pt>
                <c:pt idx="17">
                  <c:v>45930</c:v>
                </c:pt>
                <c:pt idx="18">
                  <c:v>45961</c:v>
                </c:pt>
                <c:pt idx="19">
                  <c:v>45991</c:v>
                </c:pt>
                <c:pt idx="20">
                  <c:v>46022</c:v>
                </c:pt>
                <c:pt idx="21">
                  <c:v>46053</c:v>
                </c:pt>
                <c:pt idx="22">
                  <c:v>46081</c:v>
                </c:pt>
                <c:pt idx="23">
                  <c:v>46112</c:v>
                </c:pt>
                <c:pt idx="24">
                  <c:v>46142</c:v>
                </c:pt>
                <c:pt idx="25">
                  <c:v>46173</c:v>
                </c:pt>
                <c:pt idx="26">
                  <c:v>46203</c:v>
                </c:pt>
                <c:pt idx="27">
                  <c:v>46234</c:v>
                </c:pt>
                <c:pt idx="28">
                  <c:v>46265</c:v>
                </c:pt>
                <c:pt idx="29">
                  <c:v>46295</c:v>
                </c:pt>
                <c:pt idx="30">
                  <c:v>46326</c:v>
                </c:pt>
                <c:pt idx="31">
                  <c:v>46356</c:v>
                </c:pt>
                <c:pt idx="32">
                  <c:v>46387</c:v>
                </c:pt>
                <c:pt idx="33">
                  <c:v>46418</c:v>
                </c:pt>
                <c:pt idx="34">
                  <c:v>46446</c:v>
                </c:pt>
                <c:pt idx="35">
                  <c:v>46477</c:v>
                </c:pt>
                <c:pt idx="36">
                  <c:v>46507</c:v>
                </c:pt>
                <c:pt idx="37">
                  <c:v>46538</c:v>
                </c:pt>
                <c:pt idx="38">
                  <c:v>46568</c:v>
                </c:pt>
                <c:pt idx="39">
                  <c:v>46599</c:v>
                </c:pt>
                <c:pt idx="40">
                  <c:v>46630</c:v>
                </c:pt>
                <c:pt idx="41">
                  <c:v>46660</c:v>
                </c:pt>
                <c:pt idx="42">
                  <c:v>46691</c:v>
                </c:pt>
                <c:pt idx="43">
                  <c:v>46721</c:v>
                </c:pt>
                <c:pt idx="44">
                  <c:v>46752</c:v>
                </c:pt>
                <c:pt idx="45">
                  <c:v>46783</c:v>
                </c:pt>
                <c:pt idx="46">
                  <c:v>46812</c:v>
                </c:pt>
                <c:pt idx="47">
                  <c:v>46843</c:v>
                </c:pt>
                <c:pt idx="48">
                  <c:v>46873</c:v>
                </c:pt>
                <c:pt idx="49">
                  <c:v>46904</c:v>
                </c:pt>
                <c:pt idx="50">
                  <c:v>46934</c:v>
                </c:pt>
                <c:pt idx="51">
                  <c:v>46965</c:v>
                </c:pt>
                <c:pt idx="52">
                  <c:v>46996</c:v>
                </c:pt>
                <c:pt idx="53">
                  <c:v>47026</c:v>
                </c:pt>
                <c:pt idx="54">
                  <c:v>47057</c:v>
                </c:pt>
                <c:pt idx="55">
                  <c:v>47087</c:v>
                </c:pt>
                <c:pt idx="56">
                  <c:v>47118</c:v>
                </c:pt>
                <c:pt idx="57">
                  <c:v>47149</c:v>
                </c:pt>
                <c:pt idx="58">
                  <c:v>47177</c:v>
                </c:pt>
                <c:pt idx="59">
                  <c:v>47208</c:v>
                </c:pt>
              </c:numCache>
            </c:numRef>
          </c:cat>
          <c:val>
            <c:numRef>
              <c:f>'Sales Entry'!$M$4:$M$63</c:f>
              <c:numCache>
                <c:formatCode>General</c:formatCode>
                <c:ptCount val="6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9-3742-9814-190D0A8B5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numFmt formatCode="\£#,##0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190500</xdr:colOff>
      <xdr:row>62</xdr:row>
      <xdr:rowOff>127000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B43BBAAE-E879-E8F7-23C3-076CF35E55C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2</xdr:col>
      <xdr:colOff>0</xdr:colOff>
      <xdr:row>21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workbookViewId="0">
      <selection sqref="A1:H1"/>
    </sheetView>
  </sheetViews>
  <sheetFormatPr baseColWidth="10" defaultColWidth="8.83203125" defaultRowHeight="15" x14ac:dyDescent="0.2"/>
  <cols>
    <col min="1" max="8" width="16" customWidth="1"/>
  </cols>
  <sheetData>
    <row r="1" spans="1:8" ht="28" customHeight="1" x14ac:dyDescent="0.2">
      <c r="A1" s="29" t="s">
        <v>0</v>
      </c>
      <c r="B1" s="27"/>
      <c r="C1" s="27"/>
      <c r="D1" s="27"/>
      <c r="E1" s="27"/>
      <c r="F1" s="27"/>
      <c r="G1" s="27"/>
      <c r="H1" s="27"/>
    </row>
    <row r="3" spans="1:8" ht="18" customHeight="1" x14ac:dyDescent="0.2">
      <c r="A3" s="28" t="s">
        <v>1</v>
      </c>
      <c r="B3" s="27"/>
      <c r="C3" s="27"/>
      <c r="D3" s="27"/>
      <c r="E3" s="27"/>
      <c r="F3" s="27"/>
      <c r="G3" s="27"/>
      <c r="H3" s="27"/>
    </row>
    <row r="4" spans="1:8" ht="18" customHeight="1" x14ac:dyDescent="0.2">
      <c r="A4" s="26" t="s">
        <v>2</v>
      </c>
      <c r="B4" s="27"/>
      <c r="C4" s="27"/>
      <c r="D4" s="27"/>
      <c r="E4" s="27"/>
      <c r="F4" s="27"/>
      <c r="G4" s="27"/>
      <c r="H4" s="27"/>
    </row>
    <row r="5" spans="1:8" ht="18" customHeight="1" x14ac:dyDescent="0.2">
      <c r="A5" s="26" t="s">
        <v>3</v>
      </c>
      <c r="B5" s="27"/>
      <c r="C5" s="27"/>
      <c r="D5" s="27"/>
      <c r="E5" s="27"/>
      <c r="F5" s="27"/>
      <c r="G5" s="27"/>
      <c r="H5" s="27"/>
    </row>
    <row r="6" spans="1:8" ht="17" customHeight="1" x14ac:dyDescent="0.2">
      <c r="A6" s="28" t="s">
        <v>4</v>
      </c>
      <c r="B6" s="27"/>
      <c r="C6" s="27"/>
      <c r="D6" s="27"/>
      <c r="E6" s="27"/>
      <c r="F6" s="27"/>
      <c r="G6" s="27"/>
      <c r="H6" s="27"/>
    </row>
    <row r="7" spans="1:8" ht="37" customHeight="1" x14ac:dyDescent="0.2">
      <c r="A7" s="28" t="s">
        <v>5</v>
      </c>
      <c r="B7" s="27"/>
      <c r="C7" s="27"/>
      <c r="D7" s="27"/>
      <c r="E7" s="27"/>
      <c r="F7" s="27"/>
      <c r="G7" s="27"/>
      <c r="H7" s="27"/>
    </row>
    <row r="8" spans="1:8" ht="18" customHeight="1" x14ac:dyDescent="0.2">
      <c r="A8" s="28" t="s">
        <v>6</v>
      </c>
      <c r="B8" s="27"/>
      <c r="C8" s="27"/>
      <c r="D8" s="27"/>
      <c r="E8" s="27"/>
      <c r="F8" s="27"/>
      <c r="G8" s="27"/>
      <c r="H8" s="27"/>
    </row>
    <row r="9" spans="1:8" ht="18" customHeight="1" x14ac:dyDescent="0.2">
      <c r="A9" s="26" t="s">
        <v>2</v>
      </c>
      <c r="B9" s="27"/>
      <c r="C9" s="27"/>
      <c r="D9" s="27"/>
      <c r="E9" s="27"/>
      <c r="F9" s="27"/>
      <c r="G9" s="27"/>
      <c r="H9" s="27"/>
    </row>
    <row r="10" spans="1:8" ht="18" customHeight="1" x14ac:dyDescent="0.2">
      <c r="A10" s="26" t="s">
        <v>7</v>
      </c>
      <c r="B10" s="27"/>
      <c r="C10" s="27"/>
      <c r="D10" s="27"/>
      <c r="E10" s="27"/>
      <c r="F10" s="27"/>
      <c r="G10" s="27"/>
      <c r="H10" s="27"/>
    </row>
    <row r="11" spans="1:8" ht="33" customHeight="1" x14ac:dyDescent="0.2">
      <c r="A11" s="28" t="s">
        <v>8</v>
      </c>
      <c r="B11" s="27"/>
      <c r="C11" s="27"/>
      <c r="D11" s="27"/>
      <c r="E11" s="27"/>
      <c r="F11" s="27"/>
      <c r="G11" s="27"/>
      <c r="H11" s="27"/>
    </row>
    <row r="12" spans="1:8" ht="18" customHeight="1" x14ac:dyDescent="0.2">
      <c r="A12" s="28" t="s">
        <v>9</v>
      </c>
      <c r="B12" s="27"/>
      <c r="C12" s="27"/>
      <c r="D12" s="27"/>
      <c r="E12" s="27"/>
      <c r="F12" s="27"/>
      <c r="G12" s="27"/>
      <c r="H12" s="27"/>
    </row>
    <row r="13" spans="1:8" ht="18" customHeight="1" x14ac:dyDescent="0.2">
      <c r="A13" s="26" t="s">
        <v>2</v>
      </c>
      <c r="B13" s="27"/>
      <c r="C13" s="27"/>
      <c r="D13" s="27"/>
      <c r="E13" s="27"/>
      <c r="F13" s="27"/>
      <c r="G13" s="27"/>
      <c r="H13" s="27"/>
    </row>
    <row r="14" spans="1:8" ht="18" customHeight="1" x14ac:dyDescent="0.2">
      <c r="A14" s="26" t="s">
        <v>10</v>
      </c>
      <c r="B14" s="27"/>
      <c r="C14" s="27"/>
      <c r="D14" s="27"/>
      <c r="E14" s="27"/>
      <c r="F14" s="27"/>
      <c r="G14" s="27"/>
      <c r="H14" s="27"/>
    </row>
    <row r="15" spans="1:8" ht="18" customHeight="1" x14ac:dyDescent="0.2">
      <c r="A15" s="28" t="s">
        <v>11</v>
      </c>
      <c r="B15" s="27"/>
      <c r="C15" s="27"/>
      <c r="D15" s="27"/>
      <c r="E15" s="27"/>
      <c r="F15" s="27"/>
      <c r="G15" s="27"/>
      <c r="H15" s="27"/>
    </row>
    <row r="16" spans="1:8" ht="18" customHeight="1" x14ac:dyDescent="0.2">
      <c r="A16" s="28" t="s">
        <v>12</v>
      </c>
      <c r="B16" s="27"/>
      <c r="C16" s="27"/>
      <c r="D16" s="27"/>
      <c r="E16" s="27"/>
      <c r="F16" s="27"/>
      <c r="G16" s="27"/>
      <c r="H16" s="27"/>
    </row>
    <row r="17" spans="1:8" ht="18" customHeight="1" x14ac:dyDescent="0.2">
      <c r="A17" s="28" t="s">
        <v>13</v>
      </c>
      <c r="B17" s="27"/>
      <c r="C17" s="27"/>
      <c r="D17" s="27"/>
      <c r="E17" s="27"/>
      <c r="F17" s="27"/>
      <c r="G17" s="27"/>
      <c r="H17" s="27"/>
    </row>
    <row r="18" spans="1:8" ht="18" customHeight="1" x14ac:dyDescent="0.2">
      <c r="A18" s="26" t="s">
        <v>2</v>
      </c>
      <c r="B18" s="27"/>
      <c r="C18" s="27"/>
      <c r="D18" s="27"/>
      <c r="E18" s="27"/>
      <c r="F18" s="27"/>
      <c r="G18" s="27"/>
      <c r="H18" s="27"/>
    </row>
    <row r="19" spans="1:8" ht="43" customHeight="1" x14ac:dyDescent="0.2">
      <c r="A19" s="28" t="s">
        <v>14</v>
      </c>
      <c r="B19" s="27"/>
      <c r="C19" s="27"/>
      <c r="D19" s="27"/>
      <c r="E19" s="27"/>
      <c r="F19" s="27"/>
      <c r="G19" s="27"/>
      <c r="H19" s="27"/>
    </row>
  </sheetData>
  <mergeCells count="18">
    <mergeCell ref="A19:H19"/>
    <mergeCell ref="A5:H5"/>
    <mergeCell ref="A8:H8"/>
    <mergeCell ref="A6:H6"/>
    <mergeCell ref="A17:H17"/>
    <mergeCell ref="A1:H1"/>
    <mergeCell ref="A15:H15"/>
    <mergeCell ref="A7:H7"/>
    <mergeCell ref="A16:H16"/>
    <mergeCell ref="A10:H10"/>
    <mergeCell ref="A13:H13"/>
    <mergeCell ref="A11:H11"/>
    <mergeCell ref="A14:H14"/>
    <mergeCell ref="A9:H9"/>
    <mergeCell ref="A4:H4"/>
    <mergeCell ref="A18:H18"/>
    <mergeCell ref="A3:H3"/>
    <mergeCell ref="A12:H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showGridLines="0" workbookViewId="0">
      <selection sqref="A1:F1"/>
    </sheetView>
  </sheetViews>
  <sheetFormatPr baseColWidth="10" defaultColWidth="8.83203125" defaultRowHeight="15" x14ac:dyDescent="0.2"/>
  <cols>
    <col min="1" max="1" width="34" customWidth="1"/>
    <col min="2" max="2" width="18" customWidth="1"/>
    <col min="3" max="3" width="20" customWidth="1"/>
    <col min="4" max="6" width="16" customWidth="1"/>
  </cols>
  <sheetData>
    <row r="1" spans="1:6" ht="26" customHeight="1" x14ac:dyDescent="0.25">
      <c r="A1" s="35" t="s">
        <v>15</v>
      </c>
      <c r="B1" s="27"/>
      <c r="C1" s="27"/>
      <c r="D1" s="27"/>
      <c r="E1" s="27"/>
      <c r="F1" s="27"/>
    </row>
    <row r="3" spans="1:6" ht="16" x14ac:dyDescent="0.2">
      <c r="A3" s="34" t="s">
        <v>16</v>
      </c>
      <c r="B3" s="27"/>
      <c r="C3" s="27"/>
      <c r="D3" s="27"/>
      <c r="E3" s="27"/>
      <c r="F3" s="27"/>
    </row>
    <row r="4" spans="1:6" ht="18" customHeight="1" x14ac:dyDescent="0.2">
      <c r="A4" s="1" t="s">
        <v>17</v>
      </c>
      <c r="B4" s="30" t="s">
        <v>2</v>
      </c>
      <c r="C4" s="31"/>
      <c r="D4" s="31"/>
      <c r="E4" s="31"/>
      <c r="F4" s="32"/>
    </row>
    <row r="5" spans="1:6" ht="18" customHeight="1" x14ac:dyDescent="0.2">
      <c r="A5" s="1" t="s">
        <v>18</v>
      </c>
      <c r="B5" s="30" t="s">
        <v>2</v>
      </c>
      <c r="C5" s="31"/>
      <c r="D5" s="31"/>
      <c r="E5" s="31"/>
      <c r="F5" s="32"/>
    </row>
    <row r="6" spans="1:6" ht="18" customHeight="1" x14ac:dyDescent="0.2">
      <c r="A6" s="1" t="s">
        <v>19</v>
      </c>
      <c r="B6" s="30" t="s">
        <v>2</v>
      </c>
      <c r="C6" s="31"/>
      <c r="D6" s="31"/>
      <c r="E6" s="31"/>
      <c r="F6" s="32"/>
    </row>
    <row r="7" spans="1:6" ht="18" customHeight="1" x14ac:dyDescent="0.2"/>
    <row r="8" spans="1:6" ht="18" customHeight="1" x14ac:dyDescent="0.2">
      <c r="A8" s="34" t="s">
        <v>20</v>
      </c>
      <c r="B8" s="27"/>
      <c r="C8" s="27"/>
      <c r="D8" s="27"/>
      <c r="E8" s="27"/>
      <c r="F8" s="27"/>
    </row>
    <row r="9" spans="1:6" ht="18" customHeight="1" x14ac:dyDescent="0.2">
      <c r="A9" s="2" t="s">
        <v>21</v>
      </c>
      <c r="B9" s="3">
        <v>90000</v>
      </c>
      <c r="C9" s="33" t="s">
        <v>22</v>
      </c>
      <c r="D9" s="27"/>
      <c r="E9" s="27"/>
      <c r="F9" s="27"/>
    </row>
    <row r="10" spans="1:6" ht="18" customHeight="1" x14ac:dyDescent="0.2">
      <c r="A10" s="1" t="s">
        <v>23</v>
      </c>
      <c r="B10" s="4">
        <v>0.8</v>
      </c>
      <c r="C10" s="33" t="s">
        <v>24</v>
      </c>
      <c r="D10" s="27"/>
      <c r="E10" s="27"/>
      <c r="F10" s="27"/>
    </row>
    <row r="11" spans="1:6" ht="18" customHeight="1" x14ac:dyDescent="0.2">
      <c r="A11" s="1" t="s">
        <v>25</v>
      </c>
      <c r="B11" s="4">
        <v>0.9</v>
      </c>
      <c r="C11" s="33" t="s">
        <v>24</v>
      </c>
      <c r="D11" s="27"/>
      <c r="E11" s="27"/>
      <c r="F11" s="27"/>
    </row>
    <row r="12" spans="1:6" ht="18" customHeight="1" x14ac:dyDescent="0.2">
      <c r="A12" s="1" t="s">
        <v>26</v>
      </c>
      <c r="B12" s="4">
        <v>1</v>
      </c>
      <c r="C12" s="33" t="s">
        <v>24</v>
      </c>
      <c r="D12" s="27"/>
      <c r="E12" s="27"/>
      <c r="F12" s="27"/>
    </row>
    <row r="13" spans="1:6" ht="18" customHeight="1" x14ac:dyDescent="0.2"/>
    <row r="14" spans="1:6" ht="18" customHeight="1" x14ac:dyDescent="0.2">
      <c r="A14" s="34" t="s">
        <v>27</v>
      </c>
      <c r="B14" s="27"/>
      <c r="C14" s="27"/>
      <c r="D14" s="27"/>
      <c r="E14" s="27"/>
      <c r="F14" s="27"/>
    </row>
    <row r="15" spans="1:6" ht="18" customHeight="1" x14ac:dyDescent="0.2">
      <c r="A15" s="2" t="s">
        <v>28</v>
      </c>
      <c r="B15" s="5">
        <v>45383</v>
      </c>
      <c r="C15" s="33" t="s">
        <v>29</v>
      </c>
      <c r="D15" s="27"/>
      <c r="E15" s="27"/>
      <c r="F15" s="27"/>
    </row>
    <row r="16" spans="1:6" ht="18" customHeight="1" x14ac:dyDescent="0.2">
      <c r="A16" s="2" t="s">
        <v>30</v>
      </c>
      <c r="B16" s="5">
        <f ca="1">EOMONTH(TODAY(),0)</f>
        <v>46053</v>
      </c>
      <c r="C16" s="33" t="s">
        <v>31</v>
      </c>
      <c r="D16" s="27"/>
      <c r="E16" s="27"/>
      <c r="F16" s="27"/>
    </row>
    <row r="17" spans="1:6" ht="18" customHeight="1" x14ac:dyDescent="0.2"/>
    <row r="18" spans="1:6" ht="18" customHeight="1" x14ac:dyDescent="0.2">
      <c r="A18" s="34" t="s">
        <v>32</v>
      </c>
      <c r="B18" s="27"/>
      <c r="C18" s="27"/>
      <c r="D18" s="27"/>
      <c r="E18" s="27"/>
      <c r="F18" s="27"/>
    </row>
    <row r="19" spans="1:6" ht="18" customHeight="1" x14ac:dyDescent="0.2">
      <c r="A19" s="2" t="s">
        <v>33</v>
      </c>
      <c r="B19" s="3">
        <v>0</v>
      </c>
      <c r="C19" s="33" t="s">
        <v>34</v>
      </c>
      <c r="D19" s="27"/>
      <c r="E19" s="27"/>
      <c r="F19" s="27"/>
    </row>
  </sheetData>
  <mergeCells count="15">
    <mergeCell ref="C19:F19"/>
    <mergeCell ref="C10:F10"/>
    <mergeCell ref="C16:F16"/>
    <mergeCell ref="C15:F15"/>
    <mergeCell ref="A18:F18"/>
    <mergeCell ref="C11:F11"/>
    <mergeCell ref="A3:F3"/>
    <mergeCell ref="B4:F4"/>
    <mergeCell ref="C9:F9"/>
    <mergeCell ref="B6:F6"/>
    <mergeCell ref="A14:F14"/>
    <mergeCell ref="A1:F1"/>
    <mergeCell ref="C12:F12"/>
    <mergeCell ref="B5:F5"/>
    <mergeCell ref="A8:F8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"/>
  <sheetViews>
    <sheetView showGridLines="0" workbookViewId="0">
      <selection sqref="A1:K1"/>
    </sheetView>
  </sheetViews>
  <sheetFormatPr baseColWidth="10" defaultColWidth="8.83203125" defaultRowHeight="15" x14ac:dyDescent="0.2"/>
  <cols>
    <col min="1" max="1" width="14" customWidth="1"/>
    <col min="2" max="2" width="10" customWidth="1"/>
    <col min="3" max="3" width="20" customWidth="1"/>
    <col min="4" max="4" width="26" customWidth="1"/>
    <col min="5" max="5" width="16" customWidth="1"/>
    <col min="6" max="6" width="22" customWidth="1"/>
    <col min="7" max="8" width="12" customWidth="1"/>
    <col min="9" max="9" width="20" customWidth="1"/>
    <col min="10" max="10" width="18" customWidth="1"/>
    <col min="11" max="11" width="26" customWidth="1"/>
    <col min="12" max="12" width="10" customWidth="1"/>
    <col min="13" max="14" width="13" customWidth="1"/>
  </cols>
  <sheetData>
    <row r="1" spans="1:11" ht="26" customHeight="1" x14ac:dyDescent="0.25">
      <c r="A1" s="35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">
      <c r="A2" s="33" t="s">
        <v>36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36" customHeight="1" x14ac:dyDescent="0.2">
      <c r="A3" s="6" t="s">
        <v>37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42</v>
      </c>
      <c r="G3" s="6" t="s">
        <v>43</v>
      </c>
      <c r="H3" s="6" t="s">
        <v>44</v>
      </c>
      <c r="I3" s="6" t="s">
        <v>45</v>
      </c>
      <c r="J3" s="6" t="s">
        <v>46</v>
      </c>
      <c r="K3" s="6" t="s">
        <v>47</v>
      </c>
    </row>
    <row r="4" spans="1:11" ht="18" customHeight="1" x14ac:dyDescent="0.2">
      <c r="A4" s="5">
        <v>45412</v>
      </c>
      <c r="B4" s="23">
        <f t="shared" ref="B4:B35" si="0">A4</f>
        <v>45412</v>
      </c>
      <c r="C4" s="3">
        <v>0</v>
      </c>
      <c r="D4" s="3">
        <v>0</v>
      </c>
      <c r="E4" s="9">
        <f t="shared" ref="E4:E35" si="1">C4+D4</f>
        <v>0</v>
      </c>
      <c r="F4" s="10" t="s">
        <v>2</v>
      </c>
      <c r="G4" s="11" t="str">
        <f>IF(F4="","",F4/Settings!$B$9)</f>
        <v/>
      </c>
      <c r="H4" s="12" t="str">
        <f>IF(G4="","",IF(G4&gt;=Settings!$B$12,"Exceeded",IF(G4&gt;=Settings!$B$11,"High",IF(G4&gt;=Settings!$B$10,"Approaching","OK"))))</f>
        <v/>
      </c>
      <c r="I4" s="7" t="str">
        <f>IF(INDEX(Calc!$C$2:$C$61,ROW()-2)=1,A4+30,"")</f>
        <v/>
      </c>
      <c r="J4" s="7" t="str">
        <f>IF(INDEX(Calc!$C$2:$C$61,ROW()-2)=1,EOMONTH(A4,1)+1,"")</f>
        <v/>
      </c>
      <c r="K4" s="8"/>
    </row>
    <row r="5" spans="1:11" ht="18" customHeight="1" x14ac:dyDescent="0.2">
      <c r="A5" s="5">
        <v>45443</v>
      </c>
      <c r="B5" s="23">
        <f t="shared" si="0"/>
        <v>45443</v>
      </c>
      <c r="C5" s="3">
        <v>0</v>
      </c>
      <c r="D5" s="3">
        <v>0</v>
      </c>
      <c r="E5" s="9">
        <f t="shared" si="1"/>
        <v>0</v>
      </c>
      <c r="F5" s="10" t="s">
        <v>2</v>
      </c>
      <c r="G5" s="11" t="str">
        <f>IF(F5="","",F5/Settings!$B$9)</f>
        <v/>
      </c>
      <c r="H5" s="12" t="str">
        <f>IF(G5="","",IF(G5&gt;=Settings!$B$12,"Exceeded",IF(G5&gt;=Settings!$B$11,"High",IF(G5&gt;=Settings!$B$10,"Approaching","OK"))))</f>
        <v/>
      </c>
      <c r="I5" s="7" t="str">
        <f>IF(INDEX(Calc!$C$2:$C$61,ROW()-2)=1,A5+30,"")</f>
        <v/>
      </c>
      <c r="J5" s="7" t="str">
        <f>IF(INDEX(Calc!$C$2:$C$61,ROW()-2)=1,EOMONTH(A5,1)+1,"")</f>
        <v/>
      </c>
      <c r="K5" s="8"/>
    </row>
    <row r="6" spans="1:11" ht="18" customHeight="1" x14ac:dyDescent="0.2">
      <c r="A6" s="5">
        <v>45473</v>
      </c>
      <c r="B6" s="23">
        <f t="shared" si="0"/>
        <v>45473</v>
      </c>
      <c r="C6" s="3">
        <v>0</v>
      </c>
      <c r="D6" s="3">
        <v>0</v>
      </c>
      <c r="E6" s="9">
        <f t="shared" si="1"/>
        <v>0</v>
      </c>
      <c r="F6" s="10" t="s">
        <v>2</v>
      </c>
      <c r="G6" s="11" t="str">
        <f>IF(F6="","",F6/Settings!$B$9)</f>
        <v/>
      </c>
      <c r="H6" s="12" t="str">
        <f>IF(G6="","",IF(G6&gt;=Settings!$B$12,"Exceeded",IF(G6&gt;=Settings!$B$11,"High",IF(G6&gt;=Settings!$B$10,"Approaching","OK"))))</f>
        <v/>
      </c>
      <c r="I6" s="7" t="str">
        <f>IF(INDEX(Calc!$C$2:$C$61,ROW()-2)=1,A6+30,"")</f>
        <v/>
      </c>
      <c r="J6" s="7" t="str">
        <f>IF(INDEX(Calc!$C$2:$C$61,ROW()-2)=1,EOMONTH(A6,1)+1,"")</f>
        <v/>
      </c>
      <c r="K6" s="8"/>
    </row>
    <row r="7" spans="1:11" ht="18" customHeight="1" x14ac:dyDescent="0.2">
      <c r="A7" s="5">
        <v>45504</v>
      </c>
      <c r="B7" s="23">
        <f t="shared" si="0"/>
        <v>45504</v>
      </c>
      <c r="C7" s="3">
        <v>0</v>
      </c>
      <c r="D7" s="3">
        <v>0</v>
      </c>
      <c r="E7" s="9">
        <f t="shared" si="1"/>
        <v>0</v>
      </c>
      <c r="F7" s="10" t="s">
        <v>2</v>
      </c>
      <c r="G7" s="11" t="str">
        <f>IF(F7="","",F7/Settings!$B$9)</f>
        <v/>
      </c>
      <c r="H7" s="12" t="str">
        <f>IF(G7="","",IF(G7&gt;=Settings!$B$12,"Exceeded",IF(G7&gt;=Settings!$B$11,"High",IF(G7&gt;=Settings!$B$10,"Approaching","OK"))))</f>
        <v/>
      </c>
      <c r="I7" s="7" t="str">
        <f>IF(INDEX(Calc!$C$2:$C$61,ROW()-2)=1,A7+30,"")</f>
        <v/>
      </c>
      <c r="J7" s="7" t="str">
        <f>IF(INDEX(Calc!$C$2:$C$61,ROW()-2)=1,EOMONTH(A7,1)+1,"")</f>
        <v/>
      </c>
      <c r="K7" s="8"/>
    </row>
    <row r="8" spans="1:11" ht="18" customHeight="1" x14ac:dyDescent="0.2">
      <c r="A8" s="5">
        <v>45535</v>
      </c>
      <c r="B8" s="23">
        <f t="shared" si="0"/>
        <v>45535</v>
      </c>
      <c r="C8" s="3">
        <v>0</v>
      </c>
      <c r="D8" s="3">
        <v>0</v>
      </c>
      <c r="E8" s="9">
        <f t="shared" si="1"/>
        <v>0</v>
      </c>
      <c r="F8" s="10" t="s">
        <v>2</v>
      </c>
      <c r="G8" s="11" t="str">
        <f>IF(F8="","",F8/Settings!$B$9)</f>
        <v/>
      </c>
      <c r="H8" s="12" t="str">
        <f>IF(G8="","",IF(G8&gt;=Settings!$B$12,"Exceeded",IF(G8&gt;=Settings!$B$11,"High",IF(G8&gt;=Settings!$B$10,"Approaching","OK"))))</f>
        <v/>
      </c>
      <c r="I8" s="7" t="str">
        <f>IF(INDEX(Calc!$C$2:$C$61,ROW()-2)=1,A8+30,"")</f>
        <v/>
      </c>
      <c r="J8" s="7" t="str">
        <f>IF(INDEX(Calc!$C$2:$C$61,ROW()-2)=1,EOMONTH(A8,1)+1,"")</f>
        <v/>
      </c>
      <c r="K8" s="8"/>
    </row>
    <row r="9" spans="1:11" ht="18" customHeight="1" x14ac:dyDescent="0.2">
      <c r="A9" s="5">
        <v>45565</v>
      </c>
      <c r="B9" s="23">
        <f t="shared" si="0"/>
        <v>45565</v>
      </c>
      <c r="C9" s="3">
        <v>0</v>
      </c>
      <c r="D9" s="3">
        <v>0</v>
      </c>
      <c r="E9" s="9">
        <f t="shared" si="1"/>
        <v>0</v>
      </c>
      <c r="F9" s="10" t="s">
        <v>2</v>
      </c>
      <c r="G9" s="11" t="str">
        <f>IF(F9="","",F9/Settings!$B$9)</f>
        <v/>
      </c>
      <c r="H9" s="12" t="str">
        <f>IF(G9="","",IF(G9&gt;=Settings!$B$12,"Exceeded",IF(G9&gt;=Settings!$B$11,"High",IF(G9&gt;=Settings!$B$10,"Approaching","OK"))))</f>
        <v/>
      </c>
      <c r="I9" s="7" t="str">
        <f>IF(INDEX(Calc!$C$2:$C$61,ROW()-2)=1,A9+30,"")</f>
        <v/>
      </c>
      <c r="J9" s="7" t="str">
        <f>IF(INDEX(Calc!$C$2:$C$61,ROW()-2)=1,EOMONTH(A9,1)+1,"")</f>
        <v/>
      </c>
      <c r="K9" s="8"/>
    </row>
    <row r="10" spans="1:11" ht="18" customHeight="1" x14ac:dyDescent="0.2">
      <c r="A10" s="5">
        <v>45596</v>
      </c>
      <c r="B10" s="23">
        <f t="shared" si="0"/>
        <v>45596</v>
      </c>
      <c r="C10" s="3">
        <v>0</v>
      </c>
      <c r="D10" s="3">
        <v>0</v>
      </c>
      <c r="E10" s="9">
        <f t="shared" si="1"/>
        <v>0</v>
      </c>
      <c r="F10" s="10" t="s">
        <v>2</v>
      </c>
      <c r="G10" s="11" t="str">
        <f>IF(F10="","",F10/Settings!$B$9)</f>
        <v/>
      </c>
      <c r="H10" s="12" t="str">
        <f>IF(G10="","",IF(G10&gt;=Settings!$B$12,"Exceeded",IF(G10&gt;=Settings!$B$11,"High",IF(G10&gt;=Settings!$B$10,"Approaching","OK"))))</f>
        <v/>
      </c>
      <c r="I10" s="7" t="str">
        <f>IF(INDEX(Calc!$C$2:$C$61,ROW()-2)=1,A10+30,"")</f>
        <v/>
      </c>
      <c r="J10" s="7" t="str">
        <f>IF(INDEX(Calc!$C$2:$C$61,ROW()-2)=1,EOMONTH(A10,1)+1,"")</f>
        <v/>
      </c>
      <c r="K10" s="8"/>
    </row>
    <row r="11" spans="1:11" ht="18" customHeight="1" x14ac:dyDescent="0.2">
      <c r="A11" s="5">
        <v>45626</v>
      </c>
      <c r="B11" s="23">
        <f t="shared" si="0"/>
        <v>45626</v>
      </c>
      <c r="C11" s="3">
        <v>0</v>
      </c>
      <c r="D11" s="3">
        <v>0</v>
      </c>
      <c r="E11" s="9">
        <f t="shared" si="1"/>
        <v>0</v>
      </c>
      <c r="F11" s="10" t="s">
        <v>2</v>
      </c>
      <c r="G11" s="11" t="str">
        <f>IF(F11="","",F11/Settings!$B$9)</f>
        <v/>
      </c>
      <c r="H11" s="12" t="str">
        <f>IF(G11="","",IF(G11&gt;=Settings!$B$12,"Exceeded",IF(G11&gt;=Settings!$B$11,"High",IF(G11&gt;=Settings!$B$10,"Approaching","OK"))))</f>
        <v/>
      </c>
      <c r="I11" s="7" t="str">
        <f>IF(INDEX(Calc!$C$2:$C$61,ROW()-2)=1,A11+30,"")</f>
        <v/>
      </c>
      <c r="J11" s="7" t="str">
        <f>IF(INDEX(Calc!$C$2:$C$61,ROW()-2)=1,EOMONTH(A11,1)+1,"")</f>
        <v/>
      </c>
      <c r="K11" s="8"/>
    </row>
    <row r="12" spans="1:11" ht="18" customHeight="1" x14ac:dyDescent="0.2">
      <c r="A12" s="5">
        <v>45657</v>
      </c>
      <c r="B12" s="23">
        <f t="shared" si="0"/>
        <v>45657</v>
      </c>
      <c r="C12" s="3">
        <v>0</v>
      </c>
      <c r="D12" s="3">
        <v>0</v>
      </c>
      <c r="E12" s="9">
        <f t="shared" si="1"/>
        <v>0</v>
      </c>
      <c r="F12" s="10" t="s">
        <v>2</v>
      </c>
      <c r="G12" s="11" t="str">
        <f>IF(F12="","",F12/Settings!$B$9)</f>
        <v/>
      </c>
      <c r="H12" s="12" t="str">
        <f>IF(G12="","",IF(G12&gt;=Settings!$B$12,"Exceeded",IF(G12&gt;=Settings!$B$11,"High",IF(G12&gt;=Settings!$B$10,"Approaching","OK"))))</f>
        <v/>
      </c>
      <c r="I12" s="7" t="str">
        <f>IF(INDEX(Calc!$C$2:$C$61,ROW()-2)=1,A12+30,"")</f>
        <v/>
      </c>
      <c r="J12" s="7" t="str">
        <f>IF(INDEX(Calc!$C$2:$C$61,ROW()-2)=1,EOMONTH(A12,1)+1,"")</f>
        <v/>
      </c>
      <c r="K12" s="8"/>
    </row>
    <row r="13" spans="1:11" ht="18" customHeight="1" x14ac:dyDescent="0.2">
      <c r="A13" s="5">
        <v>45688</v>
      </c>
      <c r="B13" s="23">
        <f t="shared" si="0"/>
        <v>45688</v>
      </c>
      <c r="C13" s="3">
        <v>0</v>
      </c>
      <c r="D13" s="3">
        <v>0</v>
      </c>
      <c r="E13" s="9">
        <f t="shared" si="1"/>
        <v>0</v>
      </c>
      <c r="F13" s="10" t="s">
        <v>2</v>
      </c>
      <c r="G13" s="11" t="str">
        <f>IF(F13="","",F13/Settings!$B$9)</f>
        <v/>
      </c>
      <c r="H13" s="12" t="str">
        <f>IF(G13="","",IF(G13&gt;=Settings!$B$12,"Exceeded",IF(G13&gt;=Settings!$B$11,"High",IF(G13&gt;=Settings!$B$10,"Approaching","OK"))))</f>
        <v/>
      </c>
      <c r="I13" s="7" t="str">
        <f>IF(INDEX(Calc!$C$2:$C$61,ROW()-2)=1,A13+30,"")</f>
        <v/>
      </c>
      <c r="J13" s="7" t="str">
        <f>IF(INDEX(Calc!$C$2:$C$61,ROW()-2)=1,EOMONTH(A13,1)+1,"")</f>
        <v/>
      </c>
      <c r="K13" s="8"/>
    </row>
    <row r="14" spans="1:11" ht="18" customHeight="1" x14ac:dyDescent="0.2">
      <c r="A14" s="5">
        <v>45716</v>
      </c>
      <c r="B14" s="23">
        <f t="shared" si="0"/>
        <v>45716</v>
      </c>
      <c r="C14" s="3">
        <v>0</v>
      </c>
      <c r="D14" s="3">
        <v>0</v>
      </c>
      <c r="E14" s="9">
        <f t="shared" si="1"/>
        <v>0</v>
      </c>
      <c r="F14" s="10" t="s">
        <v>2</v>
      </c>
      <c r="G14" s="11" t="str">
        <f>IF(F14="","",F14/Settings!$B$9)</f>
        <v/>
      </c>
      <c r="H14" s="12" t="str">
        <f>IF(G14="","",IF(G14&gt;=Settings!$B$12,"Exceeded",IF(G14&gt;=Settings!$B$11,"High",IF(G14&gt;=Settings!$B$10,"Approaching","OK"))))</f>
        <v/>
      </c>
      <c r="I14" s="7" t="str">
        <f>IF(INDEX(Calc!$C$2:$C$61,ROW()-2)=1,A14+30,"")</f>
        <v/>
      </c>
      <c r="J14" s="7" t="str">
        <f>IF(INDEX(Calc!$C$2:$C$61,ROW()-2)=1,EOMONTH(A14,1)+1,"")</f>
        <v/>
      </c>
      <c r="K14" s="8"/>
    </row>
    <row r="15" spans="1:11" ht="18" customHeight="1" x14ac:dyDescent="0.2">
      <c r="A15" s="5">
        <v>45747</v>
      </c>
      <c r="B15" s="23">
        <f t="shared" si="0"/>
        <v>45747</v>
      </c>
      <c r="C15" s="3">
        <v>0</v>
      </c>
      <c r="D15" s="3">
        <v>0</v>
      </c>
      <c r="E15" s="9">
        <f t="shared" si="1"/>
        <v>0</v>
      </c>
      <c r="F15" s="14">
        <f t="shared" ref="F15:F46" si="2">SUM(C4:C15)</f>
        <v>0</v>
      </c>
      <c r="G15" s="11">
        <f>IF(F15="","",F15/Settings!$B$9)</f>
        <v>0</v>
      </c>
      <c r="H15" s="12" t="str">
        <f>IF(G15="","",IF(G15&gt;=Settings!$B$12,"Exceeded",IF(G15&gt;=Settings!$B$11,"High",IF(G15&gt;=Settings!$B$10,"Approaching","OK"))))</f>
        <v>OK</v>
      </c>
      <c r="I15" s="7" t="str">
        <f>IF(INDEX(Calc!$C$2:$C$61,ROW()-2)=1,A15+30,"")</f>
        <v/>
      </c>
      <c r="J15" s="7" t="str">
        <f>IF(INDEX(Calc!$C$2:$C$61,ROW()-2)=1,EOMONTH(A15,1)+1,"")</f>
        <v/>
      </c>
      <c r="K15" s="8"/>
    </row>
    <row r="16" spans="1:11" ht="18" customHeight="1" x14ac:dyDescent="0.2">
      <c r="A16" s="5">
        <v>45777</v>
      </c>
      <c r="B16" s="23">
        <f t="shared" si="0"/>
        <v>45777</v>
      </c>
      <c r="C16" s="3">
        <v>0</v>
      </c>
      <c r="D16" s="3">
        <v>0</v>
      </c>
      <c r="E16" s="9">
        <f t="shared" si="1"/>
        <v>0</v>
      </c>
      <c r="F16" s="14">
        <f t="shared" si="2"/>
        <v>0</v>
      </c>
      <c r="G16" s="11">
        <f>IF(F16="","",F16/Settings!$B$9)</f>
        <v>0</v>
      </c>
      <c r="H16" s="12" t="str">
        <f>IF(G16="","",IF(G16&gt;=Settings!$B$12,"Exceeded",IF(G16&gt;=Settings!$B$11,"High",IF(G16&gt;=Settings!$B$10,"Approaching","OK"))))</f>
        <v>OK</v>
      </c>
      <c r="I16" s="7" t="str">
        <f>IF(INDEX(Calc!$C$2:$C$61,ROW()-2)=1,A16+30,"")</f>
        <v/>
      </c>
      <c r="J16" s="7" t="str">
        <f>IF(INDEX(Calc!$C$2:$C$61,ROW()-2)=1,EOMONTH(A16,1)+1,"")</f>
        <v/>
      </c>
      <c r="K16" s="8"/>
    </row>
    <row r="17" spans="1:11" ht="18" customHeight="1" x14ac:dyDescent="0.2">
      <c r="A17" s="5">
        <v>45808</v>
      </c>
      <c r="B17" s="23">
        <f t="shared" si="0"/>
        <v>45808</v>
      </c>
      <c r="C17" s="3">
        <v>0</v>
      </c>
      <c r="D17" s="3">
        <v>0</v>
      </c>
      <c r="E17" s="9">
        <f t="shared" si="1"/>
        <v>0</v>
      </c>
      <c r="F17" s="14">
        <f t="shared" si="2"/>
        <v>0</v>
      </c>
      <c r="G17" s="11">
        <f>IF(F17="","",F17/Settings!$B$9)</f>
        <v>0</v>
      </c>
      <c r="H17" s="12" t="str">
        <f>IF(G17="","",IF(G17&gt;=Settings!$B$12,"Exceeded",IF(G17&gt;=Settings!$B$11,"High",IF(G17&gt;=Settings!$B$10,"Approaching","OK"))))</f>
        <v>OK</v>
      </c>
      <c r="I17" s="7" t="str">
        <f>IF(INDEX(Calc!$C$2:$C$61,ROW()-2)=1,A17+30,"")</f>
        <v/>
      </c>
      <c r="J17" s="7" t="str">
        <f>IF(INDEX(Calc!$C$2:$C$61,ROW()-2)=1,EOMONTH(A17,1)+1,"")</f>
        <v/>
      </c>
      <c r="K17" s="8"/>
    </row>
    <row r="18" spans="1:11" ht="18" customHeight="1" x14ac:dyDescent="0.2">
      <c r="A18" s="5">
        <v>45838</v>
      </c>
      <c r="B18" s="23">
        <f t="shared" si="0"/>
        <v>45838</v>
      </c>
      <c r="C18" s="3">
        <v>0</v>
      </c>
      <c r="D18" s="3">
        <v>0</v>
      </c>
      <c r="E18" s="9">
        <f t="shared" si="1"/>
        <v>0</v>
      </c>
      <c r="F18" s="14">
        <f t="shared" si="2"/>
        <v>0</v>
      </c>
      <c r="G18" s="11">
        <f>IF(F18="","",F18/Settings!$B$9)</f>
        <v>0</v>
      </c>
      <c r="H18" s="12" t="str">
        <f>IF(G18="","",IF(G18&gt;=Settings!$B$12,"Exceeded",IF(G18&gt;=Settings!$B$11,"High",IF(G18&gt;=Settings!$B$10,"Approaching","OK"))))</f>
        <v>OK</v>
      </c>
      <c r="I18" s="7" t="str">
        <f>IF(INDEX(Calc!$C$2:$C$61,ROW()-2)=1,A18+30,"")</f>
        <v/>
      </c>
      <c r="J18" s="7" t="str">
        <f>IF(INDEX(Calc!$C$2:$C$61,ROW()-2)=1,EOMONTH(A18,1)+1,"")</f>
        <v/>
      </c>
      <c r="K18" s="8"/>
    </row>
    <row r="19" spans="1:11" ht="18" customHeight="1" x14ac:dyDescent="0.2">
      <c r="A19" s="5">
        <v>45869</v>
      </c>
      <c r="B19" s="23">
        <f t="shared" si="0"/>
        <v>45869</v>
      </c>
      <c r="C19" s="3">
        <v>0</v>
      </c>
      <c r="D19" s="3">
        <v>0</v>
      </c>
      <c r="E19" s="9">
        <f t="shared" si="1"/>
        <v>0</v>
      </c>
      <c r="F19" s="14">
        <f t="shared" si="2"/>
        <v>0</v>
      </c>
      <c r="G19" s="11">
        <f>IF(F19="","",F19/Settings!$B$9)</f>
        <v>0</v>
      </c>
      <c r="H19" s="12" t="str">
        <f>IF(G19="","",IF(G19&gt;=Settings!$B$12,"Exceeded",IF(G19&gt;=Settings!$B$11,"High",IF(G19&gt;=Settings!$B$10,"Approaching","OK"))))</f>
        <v>OK</v>
      </c>
      <c r="I19" s="7" t="str">
        <f>IF(INDEX(Calc!$C$2:$C$61,ROW()-2)=1,A19+30,"")</f>
        <v/>
      </c>
      <c r="J19" s="7" t="str">
        <f>IF(INDEX(Calc!$C$2:$C$61,ROW()-2)=1,EOMONTH(A19,1)+1,"")</f>
        <v/>
      </c>
      <c r="K19" s="8"/>
    </row>
    <row r="20" spans="1:11" ht="18" customHeight="1" x14ac:dyDescent="0.2">
      <c r="A20" s="5">
        <v>45900</v>
      </c>
      <c r="B20" s="23">
        <f t="shared" si="0"/>
        <v>45900</v>
      </c>
      <c r="C20" s="3">
        <v>0</v>
      </c>
      <c r="D20" s="3">
        <v>0</v>
      </c>
      <c r="E20" s="9">
        <f t="shared" si="1"/>
        <v>0</v>
      </c>
      <c r="F20" s="14">
        <f t="shared" si="2"/>
        <v>0</v>
      </c>
      <c r="G20" s="11">
        <f>IF(F20="","",F20/Settings!$B$9)</f>
        <v>0</v>
      </c>
      <c r="H20" s="12" t="str">
        <f>IF(G20="","",IF(G20&gt;=Settings!$B$12,"Exceeded",IF(G20&gt;=Settings!$B$11,"High",IF(G20&gt;=Settings!$B$10,"Approaching","OK"))))</f>
        <v>OK</v>
      </c>
      <c r="I20" s="7" t="str">
        <f>IF(INDEX(Calc!$C$2:$C$61,ROW()-2)=1,A20+30,"")</f>
        <v/>
      </c>
      <c r="J20" s="7" t="str">
        <f>IF(INDEX(Calc!$C$2:$C$61,ROW()-2)=1,EOMONTH(A20,1)+1,"")</f>
        <v/>
      </c>
      <c r="K20" s="8"/>
    </row>
    <row r="21" spans="1:11" ht="18" customHeight="1" x14ac:dyDescent="0.2">
      <c r="A21" s="5">
        <v>45930</v>
      </c>
      <c r="B21" s="23">
        <f t="shared" si="0"/>
        <v>45930</v>
      </c>
      <c r="C21" s="3">
        <v>0</v>
      </c>
      <c r="D21" s="3">
        <v>0</v>
      </c>
      <c r="E21" s="9">
        <f t="shared" si="1"/>
        <v>0</v>
      </c>
      <c r="F21" s="14">
        <f t="shared" si="2"/>
        <v>0</v>
      </c>
      <c r="G21" s="11">
        <f>IF(F21="","",F21/Settings!$B$9)</f>
        <v>0</v>
      </c>
      <c r="H21" s="12" t="str">
        <f>IF(G21="","",IF(G21&gt;=Settings!$B$12,"Exceeded",IF(G21&gt;=Settings!$B$11,"High",IF(G21&gt;=Settings!$B$10,"Approaching","OK"))))</f>
        <v>OK</v>
      </c>
      <c r="I21" s="7" t="str">
        <f>IF(INDEX(Calc!$C$2:$C$61,ROW()-2)=1,A21+30,"")</f>
        <v/>
      </c>
      <c r="J21" s="7" t="str">
        <f>IF(INDEX(Calc!$C$2:$C$61,ROW()-2)=1,EOMONTH(A21,1)+1,"")</f>
        <v/>
      </c>
      <c r="K21" s="8"/>
    </row>
    <row r="22" spans="1:11" ht="18" customHeight="1" x14ac:dyDescent="0.2">
      <c r="A22" s="5">
        <v>45961</v>
      </c>
      <c r="B22" s="23">
        <f t="shared" si="0"/>
        <v>45961</v>
      </c>
      <c r="C22" s="3">
        <v>0</v>
      </c>
      <c r="D22" s="3">
        <v>0</v>
      </c>
      <c r="E22" s="9">
        <f t="shared" si="1"/>
        <v>0</v>
      </c>
      <c r="F22" s="14">
        <f t="shared" si="2"/>
        <v>0</v>
      </c>
      <c r="G22" s="11">
        <f>IF(F22="","",F22/Settings!$B$9)</f>
        <v>0</v>
      </c>
      <c r="H22" s="12" t="str">
        <f>IF(G22="","",IF(G22&gt;=Settings!$B$12,"Exceeded",IF(G22&gt;=Settings!$B$11,"High",IF(G22&gt;=Settings!$B$10,"Approaching","OK"))))</f>
        <v>OK</v>
      </c>
      <c r="I22" s="7" t="str">
        <f>IF(INDEX(Calc!$C$2:$C$61,ROW()-2)=1,A22+30,"")</f>
        <v/>
      </c>
      <c r="J22" s="7" t="str">
        <f>IF(INDEX(Calc!$C$2:$C$61,ROW()-2)=1,EOMONTH(A22,1)+1,"")</f>
        <v/>
      </c>
      <c r="K22" s="8"/>
    </row>
    <row r="23" spans="1:11" ht="18" customHeight="1" x14ac:dyDescent="0.2">
      <c r="A23" s="5">
        <v>45991</v>
      </c>
      <c r="B23" s="23">
        <f t="shared" si="0"/>
        <v>45991</v>
      </c>
      <c r="C23" s="3">
        <v>0</v>
      </c>
      <c r="D23" s="3">
        <v>0</v>
      </c>
      <c r="E23" s="9">
        <f t="shared" si="1"/>
        <v>0</v>
      </c>
      <c r="F23" s="14">
        <f t="shared" si="2"/>
        <v>0</v>
      </c>
      <c r="G23" s="11">
        <f>IF(F23="","",F23/Settings!$B$9)</f>
        <v>0</v>
      </c>
      <c r="H23" s="12" t="str">
        <f>IF(G23="","",IF(G23&gt;=Settings!$B$12,"Exceeded",IF(G23&gt;=Settings!$B$11,"High",IF(G23&gt;=Settings!$B$10,"Approaching","OK"))))</f>
        <v>OK</v>
      </c>
      <c r="I23" s="7" t="str">
        <f>IF(INDEX(Calc!$C$2:$C$61,ROW()-2)=1,A23+30,"")</f>
        <v/>
      </c>
      <c r="J23" s="7" t="str">
        <f>IF(INDEX(Calc!$C$2:$C$61,ROW()-2)=1,EOMONTH(A23,1)+1,"")</f>
        <v/>
      </c>
      <c r="K23" s="8"/>
    </row>
    <row r="24" spans="1:11" ht="18" customHeight="1" x14ac:dyDescent="0.2">
      <c r="A24" s="5">
        <v>46022</v>
      </c>
      <c r="B24" s="23">
        <f t="shared" si="0"/>
        <v>46022</v>
      </c>
      <c r="C24" s="3">
        <v>0</v>
      </c>
      <c r="D24" s="3">
        <v>0</v>
      </c>
      <c r="E24" s="9">
        <f t="shared" si="1"/>
        <v>0</v>
      </c>
      <c r="F24" s="14">
        <f t="shared" si="2"/>
        <v>0</v>
      </c>
      <c r="G24" s="11">
        <f>IF(F24="","",F24/Settings!$B$9)</f>
        <v>0</v>
      </c>
      <c r="H24" s="12" t="str">
        <f>IF(G24="","",IF(G24&gt;=Settings!$B$12,"Exceeded",IF(G24&gt;=Settings!$B$11,"High",IF(G24&gt;=Settings!$B$10,"Approaching","OK"))))</f>
        <v>OK</v>
      </c>
      <c r="I24" s="7" t="str">
        <f>IF(INDEX(Calc!$C$2:$C$61,ROW()-2)=1,A24+30,"")</f>
        <v/>
      </c>
      <c r="J24" s="7" t="str">
        <f>IF(INDEX(Calc!$C$2:$C$61,ROW()-2)=1,EOMONTH(A24,1)+1,"")</f>
        <v/>
      </c>
      <c r="K24" s="8"/>
    </row>
    <row r="25" spans="1:11" ht="18" customHeight="1" x14ac:dyDescent="0.2">
      <c r="A25" s="5">
        <v>46053</v>
      </c>
      <c r="B25" s="23">
        <f t="shared" si="0"/>
        <v>46053</v>
      </c>
      <c r="C25" s="3">
        <v>0</v>
      </c>
      <c r="D25" s="3">
        <v>0</v>
      </c>
      <c r="E25" s="9">
        <f t="shared" si="1"/>
        <v>0</v>
      </c>
      <c r="F25" s="14">
        <f t="shared" si="2"/>
        <v>0</v>
      </c>
      <c r="G25" s="11">
        <f>IF(F25="","",F25/Settings!$B$9)</f>
        <v>0</v>
      </c>
      <c r="H25" s="12" t="str">
        <f>IF(G25="","",IF(G25&gt;=Settings!$B$12,"Exceeded",IF(G25&gt;=Settings!$B$11,"High",IF(G25&gt;=Settings!$B$10,"Approaching","OK"))))</f>
        <v>OK</v>
      </c>
      <c r="I25" s="7" t="str">
        <f>IF(INDEX(Calc!$C$2:$C$61,ROW()-2)=1,A25+30,"")</f>
        <v/>
      </c>
      <c r="J25" s="7" t="str">
        <f>IF(INDEX(Calc!$C$2:$C$61,ROW()-2)=1,EOMONTH(A25,1)+1,"")</f>
        <v/>
      </c>
      <c r="K25" s="8"/>
    </row>
    <row r="26" spans="1:11" ht="18" customHeight="1" x14ac:dyDescent="0.2">
      <c r="A26" s="5">
        <v>46081</v>
      </c>
      <c r="B26" s="23">
        <f t="shared" si="0"/>
        <v>46081</v>
      </c>
      <c r="C26" s="3">
        <v>0</v>
      </c>
      <c r="D26" s="3">
        <v>0</v>
      </c>
      <c r="E26" s="9">
        <f t="shared" si="1"/>
        <v>0</v>
      </c>
      <c r="F26" s="14">
        <f t="shared" si="2"/>
        <v>0</v>
      </c>
      <c r="G26" s="11">
        <f>IF(F26="","",F26/Settings!$B$9)</f>
        <v>0</v>
      </c>
      <c r="H26" s="12" t="str">
        <f>IF(G26="","",IF(G26&gt;=Settings!$B$12,"Exceeded",IF(G26&gt;=Settings!$B$11,"High",IF(G26&gt;=Settings!$B$10,"Approaching","OK"))))</f>
        <v>OK</v>
      </c>
      <c r="I26" s="7" t="str">
        <f>IF(INDEX(Calc!$C$2:$C$61,ROW()-2)=1,A26+30,"")</f>
        <v/>
      </c>
      <c r="J26" s="7" t="str">
        <f>IF(INDEX(Calc!$C$2:$C$61,ROW()-2)=1,EOMONTH(A26,1)+1,"")</f>
        <v/>
      </c>
      <c r="K26" s="8"/>
    </row>
    <row r="27" spans="1:11" ht="18" customHeight="1" x14ac:dyDescent="0.2">
      <c r="A27" s="5">
        <v>46112</v>
      </c>
      <c r="B27" s="23">
        <f t="shared" si="0"/>
        <v>46112</v>
      </c>
      <c r="C27" s="3">
        <v>0</v>
      </c>
      <c r="D27" s="3">
        <v>0</v>
      </c>
      <c r="E27" s="9">
        <f t="shared" si="1"/>
        <v>0</v>
      </c>
      <c r="F27" s="14">
        <f t="shared" si="2"/>
        <v>0</v>
      </c>
      <c r="G27" s="11">
        <f>IF(F27="","",F27/Settings!$B$9)</f>
        <v>0</v>
      </c>
      <c r="H27" s="12" t="str">
        <f>IF(G27="","",IF(G27&gt;=Settings!$B$12,"Exceeded",IF(G27&gt;=Settings!$B$11,"High",IF(G27&gt;=Settings!$B$10,"Approaching","OK"))))</f>
        <v>OK</v>
      </c>
      <c r="I27" s="7" t="str">
        <f>IF(INDEX(Calc!$C$2:$C$61,ROW()-2)=1,A27+30,"")</f>
        <v/>
      </c>
      <c r="J27" s="7" t="str">
        <f>IF(INDEX(Calc!$C$2:$C$61,ROW()-2)=1,EOMONTH(A27,1)+1,"")</f>
        <v/>
      </c>
      <c r="K27" s="8"/>
    </row>
    <row r="28" spans="1:11" ht="18" customHeight="1" x14ac:dyDescent="0.2">
      <c r="A28" s="5">
        <v>46142</v>
      </c>
      <c r="B28" s="23">
        <f t="shared" si="0"/>
        <v>46142</v>
      </c>
      <c r="C28" s="3">
        <v>0</v>
      </c>
      <c r="D28" s="3">
        <v>0</v>
      </c>
      <c r="E28" s="9">
        <f t="shared" si="1"/>
        <v>0</v>
      </c>
      <c r="F28" s="14">
        <f t="shared" si="2"/>
        <v>0</v>
      </c>
      <c r="G28" s="11">
        <f>IF(F28="","",F28/Settings!$B$9)</f>
        <v>0</v>
      </c>
      <c r="H28" s="12" t="str">
        <f>IF(G28="","",IF(G28&gt;=Settings!$B$12,"Exceeded",IF(G28&gt;=Settings!$B$11,"High",IF(G28&gt;=Settings!$B$10,"Approaching","OK"))))</f>
        <v>OK</v>
      </c>
      <c r="I28" s="7" t="str">
        <f>IF(INDEX(Calc!$C$2:$C$61,ROW()-2)=1,A28+30,"")</f>
        <v/>
      </c>
      <c r="J28" s="7" t="str">
        <f>IF(INDEX(Calc!$C$2:$C$61,ROW()-2)=1,EOMONTH(A28,1)+1,"")</f>
        <v/>
      </c>
      <c r="K28" s="8"/>
    </row>
    <row r="29" spans="1:11" ht="18" customHeight="1" x14ac:dyDescent="0.2">
      <c r="A29" s="5">
        <v>46173</v>
      </c>
      <c r="B29" s="23">
        <f t="shared" si="0"/>
        <v>46173</v>
      </c>
      <c r="C29" s="3">
        <v>0</v>
      </c>
      <c r="D29" s="3">
        <v>0</v>
      </c>
      <c r="E29" s="9">
        <f t="shared" si="1"/>
        <v>0</v>
      </c>
      <c r="F29" s="14">
        <f t="shared" si="2"/>
        <v>0</v>
      </c>
      <c r="G29" s="11">
        <f>IF(F29="","",F29/Settings!$B$9)</f>
        <v>0</v>
      </c>
      <c r="H29" s="12" t="str">
        <f>IF(G29="","",IF(G29&gt;=Settings!$B$12,"Exceeded",IF(G29&gt;=Settings!$B$11,"High",IF(G29&gt;=Settings!$B$10,"Approaching","OK"))))</f>
        <v>OK</v>
      </c>
      <c r="I29" s="7" t="str">
        <f>IF(INDEX(Calc!$C$2:$C$61,ROW()-2)=1,A29+30,"")</f>
        <v/>
      </c>
      <c r="J29" s="7" t="str">
        <f>IF(INDEX(Calc!$C$2:$C$61,ROW()-2)=1,EOMONTH(A29,1)+1,"")</f>
        <v/>
      </c>
      <c r="K29" s="8"/>
    </row>
    <row r="30" spans="1:11" ht="18" customHeight="1" x14ac:dyDescent="0.2">
      <c r="A30" s="5">
        <v>46203</v>
      </c>
      <c r="B30" s="23">
        <f t="shared" si="0"/>
        <v>46203</v>
      </c>
      <c r="C30" s="3">
        <v>0</v>
      </c>
      <c r="D30" s="3">
        <v>0</v>
      </c>
      <c r="E30" s="9">
        <f t="shared" si="1"/>
        <v>0</v>
      </c>
      <c r="F30" s="14">
        <f t="shared" si="2"/>
        <v>0</v>
      </c>
      <c r="G30" s="11">
        <f>IF(F30="","",F30/Settings!$B$9)</f>
        <v>0</v>
      </c>
      <c r="H30" s="12" t="str">
        <f>IF(G30="","",IF(G30&gt;=Settings!$B$12,"Exceeded",IF(G30&gt;=Settings!$B$11,"High",IF(G30&gt;=Settings!$B$10,"Approaching","OK"))))</f>
        <v>OK</v>
      </c>
      <c r="I30" s="7" t="str">
        <f>IF(INDEX(Calc!$C$2:$C$61,ROW()-2)=1,A30+30,"")</f>
        <v/>
      </c>
      <c r="J30" s="7" t="str">
        <f>IF(INDEX(Calc!$C$2:$C$61,ROW()-2)=1,EOMONTH(A30,1)+1,"")</f>
        <v/>
      </c>
      <c r="K30" s="8"/>
    </row>
    <row r="31" spans="1:11" ht="18" customHeight="1" x14ac:dyDescent="0.2">
      <c r="A31" s="5">
        <v>46234</v>
      </c>
      <c r="B31" s="23">
        <f t="shared" si="0"/>
        <v>46234</v>
      </c>
      <c r="C31" s="3">
        <v>0</v>
      </c>
      <c r="D31" s="3">
        <v>0</v>
      </c>
      <c r="E31" s="9">
        <f t="shared" si="1"/>
        <v>0</v>
      </c>
      <c r="F31" s="14">
        <f t="shared" si="2"/>
        <v>0</v>
      </c>
      <c r="G31" s="11">
        <f>IF(F31="","",F31/Settings!$B$9)</f>
        <v>0</v>
      </c>
      <c r="H31" s="12" t="str">
        <f>IF(G31="","",IF(G31&gt;=Settings!$B$12,"Exceeded",IF(G31&gt;=Settings!$B$11,"High",IF(G31&gt;=Settings!$B$10,"Approaching","OK"))))</f>
        <v>OK</v>
      </c>
      <c r="I31" s="7" t="str">
        <f>IF(INDEX(Calc!$C$2:$C$61,ROW()-2)=1,A31+30,"")</f>
        <v/>
      </c>
      <c r="J31" s="7" t="str">
        <f>IF(INDEX(Calc!$C$2:$C$61,ROW()-2)=1,EOMONTH(A31,1)+1,"")</f>
        <v/>
      </c>
      <c r="K31" s="8"/>
    </row>
    <row r="32" spans="1:11" ht="18" customHeight="1" x14ac:dyDescent="0.2">
      <c r="A32" s="5">
        <v>46265</v>
      </c>
      <c r="B32" s="23">
        <f t="shared" si="0"/>
        <v>46265</v>
      </c>
      <c r="C32" s="3">
        <v>0</v>
      </c>
      <c r="D32" s="3">
        <v>0</v>
      </c>
      <c r="E32" s="9">
        <f t="shared" si="1"/>
        <v>0</v>
      </c>
      <c r="F32" s="14">
        <f t="shared" si="2"/>
        <v>0</v>
      </c>
      <c r="G32" s="11">
        <f>IF(F32="","",F32/Settings!$B$9)</f>
        <v>0</v>
      </c>
      <c r="H32" s="12" t="str">
        <f>IF(G32="","",IF(G32&gt;=Settings!$B$12,"Exceeded",IF(G32&gt;=Settings!$B$11,"High",IF(G32&gt;=Settings!$B$10,"Approaching","OK"))))</f>
        <v>OK</v>
      </c>
      <c r="I32" s="7" t="str">
        <f>IF(INDEX(Calc!$C$2:$C$61,ROW()-2)=1,A32+30,"")</f>
        <v/>
      </c>
      <c r="J32" s="7" t="str">
        <f>IF(INDEX(Calc!$C$2:$C$61,ROW()-2)=1,EOMONTH(A32,1)+1,"")</f>
        <v/>
      </c>
      <c r="K32" s="8"/>
    </row>
    <row r="33" spans="1:11" ht="18" customHeight="1" x14ac:dyDescent="0.2">
      <c r="A33" s="5">
        <v>46295</v>
      </c>
      <c r="B33" s="23">
        <f t="shared" si="0"/>
        <v>46295</v>
      </c>
      <c r="C33" s="3">
        <v>0</v>
      </c>
      <c r="D33" s="3">
        <v>0</v>
      </c>
      <c r="E33" s="9">
        <f t="shared" si="1"/>
        <v>0</v>
      </c>
      <c r="F33" s="14">
        <f t="shared" si="2"/>
        <v>0</v>
      </c>
      <c r="G33" s="11">
        <f>IF(F33="","",F33/Settings!$B$9)</f>
        <v>0</v>
      </c>
      <c r="H33" s="12" t="str">
        <f>IF(G33="","",IF(G33&gt;=Settings!$B$12,"Exceeded",IF(G33&gt;=Settings!$B$11,"High",IF(G33&gt;=Settings!$B$10,"Approaching","OK"))))</f>
        <v>OK</v>
      </c>
      <c r="I33" s="7" t="str">
        <f>IF(INDEX(Calc!$C$2:$C$61,ROW()-2)=1,A33+30,"")</f>
        <v/>
      </c>
      <c r="J33" s="7" t="str">
        <f>IF(INDEX(Calc!$C$2:$C$61,ROW()-2)=1,EOMONTH(A33,1)+1,"")</f>
        <v/>
      </c>
      <c r="K33" s="8"/>
    </row>
    <row r="34" spans="1:11" ht="18" customHeight="1" x14ac:dyDescent="0.2">
      <c r="A34" s="5">
        <v>46326</v>
      </c>
      <c r="B34" s="23">
        <f t="shared" si="0"/>
        <v>46326</v>
      </c>
      <c r="C34" s="3">
        <v>0</v>
      </c>
      <c r="D34" s="3">
        <v>0</v>
      </c>
      <c r="E34" s="9">
        <f t="shared" si="1"/>
        <v>0</v>
      </c>
      <c r="F34" s="14">
        <f t="shared" si="2"/>
        <v>0</v>
      </c>
      <c r="G34" s="11">
        <f>IF(F34="","",F34/Settings!$B$9)</f>
        <v>0</v>
      </c>
      <c r="H34" s="12" t="str">
        <f>IF(G34="","",IF(G34&gt;=Settings!$B$12,"Exceeded",IF(G34&gt;=Settings!$B$11,"High",IF(G34&gt;=Settings!$B$10,"Approaching","OK"))))</f>
        <v>OK</v>
      </c>
      <c r="I34" s="7" t="str">
        <f>IF(INDEX(Calc!$C$2:$C$61,ROW()-2)=1,A34+30,"")</f>
        <v/>
      </c>
      <c r="J34" s="7" t="str">
        <f>IF(INDEX(Calc!$C$2:$C$61,ROW()-2)=1,EOMONTH(A34,1)+1,"")</f>
        <v/>
      </c>
      <c r="K34" s="8"/>
    </row>
    <row r="35" spans="1:11" ht="18" customHeight="1" x14ac:dyDescent="0.2">
      <c r="A35" s="5">
        <v>46356</v>
      </c>
      <c r="B35" s="23">
        <f t="shared" si="0"/>
        <v>46356</v>
      </c>
      <c r="C35" s="3">
        <v>0</v>
      </c>
      <c r="D35" s="3">
        <v>0</v>
      </c>
      <c r="E35" s="9">
        <f t="shared" si="1"/>
        <v>0</v>
      </c>
      <c r="F35" s="14">
        <f t="shared" si="2"/>
        <v>0</v>
      </c>
      <c r="G35" s="11">
        <f>IF(F35="","",F35/Settings!$B$9)</f>
        <v>0</v>
      </c>
      <c r="H35" s="12" t="str">
        <f>IF(G35="","",IF(G35&gt;=Settings!$B$12,"Exceeded",IF(G35&gt;=Settings!$B$11,"High",IF(G35&gt;=Settings!$B$10,"Approaching","OK"))))</f>
        <v>OK</v>
      </c>
      <c r="I35" s="7" t="str">
        <f>IF(INDEX(Calc!$C$2:$C$61,ROW()-2)=1,A35+30,"")</f>
        <v/>
      </c>
      <c r="J35" s="7" t="str">
        <f>IF(INDEX(Calc!$C$2:$C$61,ROW()-2)=1,EOMONTH(A35,1)+1,"")</f>
        <v/>
      </c>
      <c r="K35" s="8"/>
    </row>
    <row r="36" spans="1:11" ht="18" customHeight="1" x14ac:dyDescent="0.2">
      <c r="A36" s="5">
        <v>46387</v>
      </c>
      <c r="B36" s="23">
        <f t="shared" ref="B36:B67" si="3">A36</f>
        <v>46387</v>
      </c>
      <c r="C36" s="3">
        <v>0</v>
      </c>
      <c r="D36" s="3">
        <v>0</v>
      </c>
      <c r="E36" s="9">
        <f t="shared" ref="E36:E67" si="4">C36+D36</f>
        <v>0</v>
      </c>
      <c r="F36" s="14">
        <f t="shared" si="2"/>
        <v>0</v>
      </c>
      <c r="G36" s="11">
        <f>IF(F36="","",F36/Settings!$B$9)</f>
        <v>0</v>
      </c>
      <c r="H36" s="12" t="str">
        <f>IF(G36="","",IF(G36&gt;=Settings!$B$12,"Exceeded",IF(G36&gt;=Settings!$B$11,"High",IF(G36&gt;=Settings!$B$10,"Approaching","OK"))))</f>
        <v>OK</v>
      </c>
      <c r="I36" s="7" t="str">
        <f>IF(INDEX(Calc!$C$2:$C$61,ROW()-2)=1,A36+30,"")</f>
        <v/>
      </c>
      <c r="J36" s="7" t="str">
        <f>IF(INDEX(Calc!$C$2:$C$61,ROW()-2)=1,EOMONTH(A36,1)+1,"")</f>
        <v/>
      </c>
      <c r="K36" s="8"/>
    </row>
    <row r="37" spans="1:11" ht="18" customHeight="1" x14ac:dyDescent="0.2">
      <c r="A37" s="5">
        <v>46418</v>
      </c>
      <c r="B37" s="23">
        <f t="shared" si="3"/>
        <v>46418</v>
      </c>
      <c r="C37" s="3">
        <v>0</v>
      </c>
      <c r="D37" s="3">
        <v>0</v>
      </c>
      <c r="E37" s="9">
        <f t="shared" si="4"/>
        <v>0</v>
      </c>
      <c r="F37" s="14">
        <f t="shared" si="2"/>
        <v>0</v>
      </c>
      <c r="G37" s="11">
        <f>IF(F37="","",F37/Settings!$B$9)</f>
        <v>0</v>
      </c>
      <c r="H37" s="12" t="str">
        <f>IF(G37="","",IF(G37&gt;=Settings!$B$12,"Exceeded",IF(G37&gt;=Settings!$B$11,"High",IF(G37&gt;=Settings!$B$10,"Approaching","OK"))))</f>
        <v>OK</v>
      </c>
      <c r="I37" s="7" t="str">
        <f>IF(INDEX(Calc!$C$2:$C$61,ROW()-2)=1,A37+30,"")</f>
        <v/>
      </c>
      <c r="J37" s="7" t="str">
        <f>IF(INDEX(Calc!$C$2:$C$61,ROW()-2)=1,EOMONTH(A37,1)+1,"")</f>
        <v/>
      </c>
      <c r="K37" s="8"/>
    </row>
    <row r="38" spans="1:11" ht="18" customHeight="1" x14ac:dyDescent="0.2">
      <c r="A38" s="5">
        <v>46446</v>
      </c>
      <c r="B38" s="23">
        <f t="shared" si="3"/>
        <v>46446</v>
      </c>
      <c r="C38" s="3">
        <v>0</v>
      </c>
      <c r="D38" s="3">
        <v>0</v>
      </c>
      <c r="E38" s="9">
        <f t="shared" si="4"/>
        <v>0</v>
      </c>
      <c r="F38" s="14">
        <f t="shared" si="2"/>
        <v>0</v>
      </c>
      <c r="G38" s="11">
        <f>IF(F38="","",F38/Settings!$B$9)</f>
        <v>0</v>
      </c>
      <c r="H38" s="12" t="str">
        <f>IF(G38="","",IF(G38&gt;=Settings!$B$12,"Exceeded",IF(G38&gt;=Settings!$B$11,"High",IF(G38&gt;=Settings!$B$10,"Approaching","OK"))))</f>
        <v>OK</v>
      </c>
      <c r="I38" s="7" t="str">
        <f>IF(INDEX(Calc!$C$2:$C$61,ROW()-2)=1,A38+30,"")</f>
        <v/>
      </c>
      <c r="J38" s="7" t="str">
        <f>IF(INDEX(Calc!$C$2:$C$61,ROW()-2)=1,EOMONTH(A38,1)+1,"")</f>
        <v/>
      </c>
      <c r="K38" s="8"/>
    </row>
    <row r="39" spans="1:11" ht="18" customHeight="1" x14ac:dyDescent="0.2">
      <c r="A39" s="5">
        <v>46477</v>
      </c>
      <c r="B39" s="23">
        <f t="shared" si="3"/>
        <v>46477</v>
      </c>
      <c r="C39" s="3">
        <v>0</v>
      </c>
      <c r="D39" s="3">
        <v>0</v>
      </c>
      <c r="E39" s="9">
        <f t="shared" si="4"/>
        <v>0</v>
      </c>
      <c r="F39" s="14">
        <f t="shared" si="2"/>
        <v>0</v>
      </c>
      <c r="G39" s="11">
        <f>IF(F39="","",F39/Settings!$B$9)</f>
        <v>0</v>
      </c>
      <c r="H39" s="12" t="str">
        <f>IF(G39="","",IF(G39&gt;=Settings!$B$12,"Exceeded",IF(G39&gt;=Settings!$B$11,"High",IF(G39&gt;=Settings!$B$10,"Approaching","OK"))))</f>
        <v>OK</v>
      </c>
      <c r="I39" s="7" t="str">
        <f>IF(INDEX(Calc!$C$2:$C$61,ROW()-2)=1,A39+30,"")</f>
        <v/>
      </c>
      <c r="J39" s="7" t="str">
        <f>IF(INDEX(Calc!$C$2:$C$61,ROW()-2)=1,EOMONTH(A39,1)+1,"")</f>
        <v/>
      </c>
      <c r="K39" s="8"/>
    </row>
    <row r="40" spans="1:11" ht="18" customHeight="1" x14ac:dyDescent="0.2">
      <c r="A40" s="5">
        <v>46507</v>
      </c>
      <c r="B40" s="23">
        <f t="shared" si="3"/>
        <v>46507</v>
      </c>
      <c r="C40" s="3">
        <v>0</v>
      </c>
      <c r="D40" s="3">
        <v>0</v>
      </c>
      <c r="E40" s="9">
        <f t="shared" si="4"/>
        <v>0</v>
      </c>
      <c r="F40" s="14">
        <f t="shared" si="2"/>
        <v>0</v>
      </c>
      <c r="G40" s="11">
        <f>IF(F40="","",F40/Settings!$B$9)</f>
        <v>0</v>
      </c>
      <c r="H40" s="12" t="str">
        <f>IF(G40="","",IF(G40&gt;=Settings!$B$12,"Exceeded",IF(G40&gt;=Settings!$B$11,"High",IF(G40&gt;=Settings!$B$10,"Approaching","OK"))))</f>
        <v>OK</v>
      </c>
      <c r="I40" s="7" t="str">
        <f>IF(INDEX(Calc!$C$2:$C$61,ROW()-2)=1,A40+30,"")</f>
        <v/>
      </c>
      <c r="J40" s="7" t="str">
        <f>IF(INDEX(Calc!$C$2:$C$61,ROW()-2)=1,EOMONTH(A40,1)+1,"")</f>
        <v/>
      </c>
      <c r="K40" s="8"/>
    </row>
    <row r="41" spans="1:11" ht="18" customHeight="1" x14ac:dyDescent="0.2">
      <c r="A41" s="5">
        <v>46538</v>
      </c>
      <c r="B41" s="23">
        <f t="shared" si="3"/>
        <v>46538</v>
      </c>
      <c r="C41" s="3">
        <v>0</v>
      </c>
      <c r="D41" s="3">
        <v>0</v>
      </c>
      <c r="E41" s="9">
        <f t="shared" si="4"/>
        <v>0</v>
      </c>
      <c r="F41" s="14">
        <f t="shared" si="2"/>
        <v>0</v>
      </c>
      <c r="G41" s="11">
        <f>IF(F41="","",F41/Settings!$B$9)</f>
        <v>0</v>
      </c>
      <c r="H41" s="12" t="str">
        <f>IF(G41="","",IF(G41&gt;=Settings!$B$12,"Exceeded",IF(G41&gt;=Settings!$B$11,"High",IF(G41&gt;=Settings!$B$10,"Approaching","OK"))))</f>
        <v>OK</v>
      </c>
      <c r="I41" s="7" t="str">
        <f>IF(INDEX(Calc!$C$2:$C$61,ROW()-2)=1,A41+30,"")</f>
        <v/>
      </c>
      <c r="J41" s="7" t="str">
        <f>IF(INDEX(Calc!$C$2:$C$61,ROW()-2)=1,EOMONTH(A41,1)+1,"")</f>
        <v/>
      </c>
      <c r="K41" s="8"/>
    </row>
    <row r="42" spans="1:11" ht="18" customHeight="1" x14ac:dyDescent="0.2">
      <c r="A42" s="5">
        <v>46568</v>
      </c>
      <c r="B42" s="23">
        <f t="shared" si="3"/>
        <v>46568</v>
      </c>
      <c r="C42" s="3">
        <v>0</v>
      </c>
      <c r="D42" s="3">
        <v>0</v>
      </c>
      <c r="E42" s="9">
        <f t="shared" si="4"/>
        <v>0</v>
      </c>
      <c r="F42" s="14">
        <f t="shared" si="2"/>
        <v>0</v>
      </c>
      <c r="G42" s="11">
        <f>IF(F42="","",F42/Settings!$B$9)</f>
        <v>0</v>
      </c>
      <c r="H42" s="12" t="str">
        <f>IF(G42="","",IF(G42&gt;=Settings!$B$12,"Exceeded",IF(G42&gt;=Settings!$B$11,"High",IF(G42&gt;=Settings!$B$10,"Approaching","OK"))))</f>
        <v>OK</v>
      </c>
      <c r="I42" s="7" t="str">
        <f>IF(INDEX(Calc!$C$2:$C$61,ROW()-2)=1,A42+30,"")</f>
        <v/>
      </c>
      <c r="J42" s="7" t="str">
        <f>IF(INDEX(Calc!$C$2:$C$61,ROW()-2)=1,EOMONTH(A42,1)+1,"")</f>
        <v/>
      </c>
      <c r="K42" s="8"/>
    </row>
    <row r="43" spans="1:11" ht="18" customHeight="1" x14ac:dyDescent="0.2">
      <c r="A43" s="5">
        <v>46599</v>
      </c>
      <c r="B43" s="23">
        <f t="shared" si="3"/>
        <v>46599</v>
      </c>
      <c r="C43" s="3">
        <v>0</v>
      </c>
      <c r="D43" s="3">
        <v>0</v>
      </c>
      <c r="E43" s="9">
        <f t="shared" si="4"/>
        <v>0</v>
      </c>
      <c r="F43" s="14">
        <f t="shared" si="2"/>
        <v>0</v>
      </c>
      <c r="G43" s="11">
        <f>IF(F43="","",F43/Settings!$B$9)</f>
        <v>0</v>
      </c>
      <c r="H43" s="12" t="str">
        <f>IF(G43="","",IF(G43&gt;=Settings!$B$12,"Exceeded",IF(G43&gt;=Settings!$B$11,"High",IF(G43&gt;=Settings!$B$10,"Approaching","OK"))))</f>
        <v>OK</v>
      </c>
      <c r="I43" s="7" t="str">
        <f>IF(INDEX(Calc!$C$2:$C$61,ROW()-2)=1,A43+30,"")</f>
        <v/>
      </c>
      <c r="J43" s="7" t="str">
        <f>IF(INDEX(Calc!$C$2:$C$61,ROW()-2)=1,EOMONTH(A43,1)+1,"")</f>
        <v/>
      </c>
      <c r="K43" s="8"/>
    </row>
    <row r="44" spans="1:11" ht="18" customHeight="1" x14ac:dyDescent="0.2">
      <c r="A44" s="5">
        <v>46630</v>
      </c>
      <c r="B44" s="23">
        <f t="shared" si="3"/>
        <v>46630</v>
      </c>
      <c r="C44" s="3">
        <v>0</v>
      </c>
      <c r="D44" s="3">
        <v>0</v>
      </c>
      <c r="E44" s="9">
        <f t="shared" si="4"/>
        <v>0</v>
      </c>
      <c r="F44" s="14">
        <f t="shared" si="2"/>
        <v>0</v>
      </c>
      <c r="G44" s="11">
        <f>IF(F44="","",F44/Settings!$B$9)</f>
        <v>0</v>
      </c>
      <c r="H44" s="12" t="str">
        <f>IF(G44="","",IF(G44&gt;=Settings!$B$12,"Exceeded",IF(G44&gt;=Settings!$B$11,"High",IF(G44&gt;=Settings!$B$10,"Approaching","OK"))))</f>
        <v>OK</v>
      </c>
      <c r="I44" s="7" t="str">
        <f>IF(INDEX(Calc!$C$2:$C$61,ROW()-2)=1,A44+30,"")</f>
        <v/>
      </c>
      <c r="J44" s="7" t="str">
        <f>IF(INDEX(Calc!$C$2:$C$61,ROW()-2)=1,EOMONTH(A44,1)+1,"")</f>
        <v/>
      </c>
      <c r="K44" s="8"/>
    </row>
    <row r="45" spans="1:11" ht="18" customHeight="1" x14ac:dyDescent="0.2">
      <c r="A45" s="5">
        <v>46660</v>
      </c>
      <c r="B45" s="23">
        <f t="shared" si="3"/>
        <v>46660</v>
      </c>
      <c r="C45" s="3">
        <v>0</v>
      </c>
      <c r="D45" s="3">
        <v>0</v>
      </c>
      <c r="E45" s="9">
        <f t="shared" si="4"/>
        <v>0</v>
      </c>
      <c r="F45" s="14">
        <f t="shared" si="2"/>
        <v>0</v>
      </c>
      <c r="G45" s="11">
        <f>IF(F45="","",F45/Settings!$B$9)</f>
        <v>0</v>
      </c>
      <c r="H45" s="12" t="str">
        <f>IF(G45="","",IF(G45&gt;=Settings!$B$12,"Exceeded",IF(G45&gt;=Settings!$B$11,"High",IF(G45&gt;=Settings!$B$10,"Approaching","OK"))))</f>
        <v>OK</v>
      </c>
      <c r="I45" s="7" t="str">
        <f>IF(INDEX(Calc!$C$2:$C$61,ROW()-2)=1,A45+30,"")</f>
        <v/>
      </c>
      <c r="J45" s="7" t="str">
        <f>IF(INDEX(Calc!$C$2:$C$61,ROW()-2)=1,EOMONTH(A45,1)+1,"")</f>
        <v/>
      </c>
      <c r="K45" s="8"/>
    </row>
    <row r="46" spans="1:11" ht="18" customHeight="1" x14ac:dyDescent="0.2">
      <c r="A46" s="5">
        <v>46691</v>
      </c>
      <c r="B46" s="23">
        <f t="shared" si="3"/>
        <v>46691</v>
      </c>
      <c r="C46" s="3">
        <v>0</v>
      </c>
      <c r="D46" s="3">
        <v>0</v>
      </c>
      <c r="E46" s="9">
        <f t="shared" si="4"/>
        <v>0</v>
      </c>
      <c r="F46" s="14">
        <f t="shared" si="2"/>
        <v>0</v>
      </c>
      <c r="G46" s="11">
        <f>IF(F46="","",F46/Settings!$B$9)</f>
        <v>0</v>
      </c>
      <c r="H46" s="12" t="str">
        <f>IF(G46="","",IF(G46&gt;=Settings!$B$12,"Exceeded",IF(G46&gt;=Settings!$B$11,"High",IF(G46&gt;=Settings!$B$10,"Approaching","OK"))))</f>
        <v>OK</v>
      </c>
      <c r="I46" s="7" t="str">
        <f>IF(INDEX(Calc!$C$2:$C$61,ROW()-2)=1,A46+30,"")</f>
        <v/>
      </c>
      <c r="J46" s="7" t="str">
        <f>IF(INDEX(Calc!$C$2:$C$61,ROW()-2)=1,EOMONTH(A46,1)+1,"")</f>
        <v/>
      </c>
      <c r="K46" s="8"/>
    </row>
    <row r="47" spans="1:11" ht="18" customHeight="1" x14ac:dyDescent="0.2">
      <c r="A47" s="5">
        <v>46721</v>
      </c>
      <c r="B47" s="23">
        <f t="shared" si="3"/>
        <v>46721</v>
      </c>
      <c r="C47" s="3">
        <v>0</v>
      </c>
      <c r="D47" s="3">
        <v>0</v>
      </c>
      <c r="E47" s="9">
        <f t="shared" si="4"/>
        <v>0</v>
      </c>
      <c r="F47" s="14">
        <f t="shared" ref="F47:F78" si="5">SUM(C36:C47)</f>
        <v>0</v>
      </c>
      <c r="G47" s="11">
        <f>IF(F47="","",F47/Settings!$B$9)</f>
        <v>0</v>
      </c>
      <c r="H47" s="12" t="str">
        <f>IF(G47="","",IF(G47&gt;=Settings!$B$12,"Exceeded",IF(G47&gt;=Settings!$B$11,"High",IF(G47&gt;=Settings!$B$10,"Approaching","OK"))))</f>
        <v>OK</v>
      </c>
      <c r="I47" s="7" t="str">
        <f>IF(INDEX(Calc!$C$2:$C$61,ROW()-2)=1,A47+30,"")</f>
        <v/>
      </c>
      <c r="J47" s="7" t="str">
        <f>IF(INDEX(Calc!$C$2:$C$61,ROW()-2)=1,EOMONTH(A47,1)+1,"")</f>
        <v/>
      </c>
      <c r="K47" s="8"/>
    </row>
    <row r="48" spans="1:11" ht="18" customHeight="1" x14ac:dyDescent="0.2">
      <c r="A48" s="5">
        <v>46752</v>
      </c>
      <c r="B48" s="23">
        <f t="shared" si="3"/>
        <v>46752</v>
      </c>
      <c r="C48" s="3">
        <v>0</v>
      </c>
      <c r="D48" s="3">
        <v>0</v>
      </c>
      <c r="E48" s="9">
        <f t="shared" si="4"/>
        <v>0</v>
      </c>
      <c r="F48" s="14">
        <f t="shared" si="5"/>
        <v>0</v>
      </c>
      <c r="G48" s="11">
        <f>IF(F48="","",F48/Settings!$B$9)</f>
        <v>0</v>
      </c>
      <c r="H48" s="12" t="str">
        <f>IF(G48="","",IF(G48&gt;=Settings!$B$12,"Exceeded",IF(G48&gt;=Settings!$B$11,"High",IF(G48&gt;=Settings!$B$10,"Approaching","OK"))))</f>
        <v>OK</v>
      </c>
      <c r="I48" s="7" t="str">
        <f>IF(INDEX(Calc!$C$2:$C$61,ROW()-2)=1,A48+30,"")</f>
        <v/>
      </c>
      <c r="J48" s="7" t="str">
        <f>IF(INDEX(Calc!$C$2:$C$61,ROW()-2)=1,EOMONTH(A48,1)+1,"")</f>
        <v/>
      </c>
      <c r="K48" s="8"/>
    </row>
    <row r="49" spans="1:11" ht="18" customHeight="1" x14ac:dyDescent="0.2">
      <c r="A49" s="5">
        <v>46783</v>
      </c>
      <c r="B49" s="23">
        <f t="shared" si="3"/>
        <v>46783</v>
      </c>
      <c r="C49" s="3">
        <v>0</v>
      </c>
      <c r="D49" s="3">
        <v>0</v>
      </c>
      <c r="E49" s="9">
        <f t="shared" si="4"/>
        <v>0</v>
      </c>
      <c r="F49" s="14">
        <f t="shared" si="5"/>
        <v>0</v>
      </c>
      <c r="G49" s="11">
        <f>IF(F49="","",F49/Settings!$B$9)</f>
        <v>0</v>
      </c>
      <c r="H49" s="12" t="str">
        <f>IF(G49="","",IF(G49&gt;=Settings!$B$12,"Exceeded",IF(G49&gt;=Settings!$B$11,"High",IF(G49&gt;=Settings!$B$10,"Approaching","OK"))))</f>
        <v>OK</v>
      </c>
      <c r="I49" s="7" t="str">
        <f>IF(INDEX(Calc!$C$2:$C$61,ROW()-2)=1,A49+30,"")</f>
        <v/>
      </c>
      <c r="J49" s="7" t="str">
        <f>IF(INDEX(Calc!$C$2:$C$61,ROW()-2)=1,EOMONTH(A49,1)+1,"")</f>
        <v/>
      </c>
      <c r="K49" s="8"/>
    </row>
    <row r="50" spans="1:11" ht="18" customHeight="1" x14ac:dyDescent="0.2">
      <c r="A50" s="5">
        <v>46812</v>
      </c>
      <c r="B50" s="23">
        <f t="shared" si="3"/>
        <v>46812</v>
      </c>
      <c r="C50" s="3">
        <v>0</v>
      </c>
      <c r="D50" s="3">
        <v>0</v>
      </c>
      <c r="E50" s="9">
        <f t="shared" si="4"/>
        <v>0</v>
      </c>
      <c r="F50" s="14">
        <f t="shared" si="5"/>
        <v>0</v>
      </c>
      <c r="G50" s="11">
        <f>IF(F50="","",F50/Settings!$B$9)</f>
        <v>0</v>
      </c>
      <c r="H50" s="12" t="str">
        <f>IF(G50="","",IF(G50&gt;=Settings!$B$12,"Exceeded",IF(G50&gt;=Settings!$B$11,"High",IF(G50&gt;=Settings!$B$10,"Approaching","OK"))))</f>
        <v>OK</v>
      </c>
      <c r="I50" s="7" t="str">
        <f>IF(INDEX(Calc!$C$2:$C$61,ROW()-2)=1,A50+30,"")</f>
        <v/>
      </c>
      <c r="J50" s="7" t="str">
        <f>IF(INDEX(Calc!$C$2:$C$61,ROW()-2)=1,EOMONTH(A50,1)+1,"")</f>
        <v/>
      </c>
      <c r="K50" s="8"/>
    </row>
    <row r="51" spans="1:11" ht="18" customHeight="1" x14ac:dyDescent="0.2">
      <c r="A51" s="5">
        <v>46843</v>
      </c>
      <c r="B51" s="23">
        <f t="shared" si="3"/>
        <v>46843</v>
      </c>
      <c r="C51" s="3">
        <v>0</v>
      </c>
      <c r="D51" s="3">
        <v>0</v>
      </c>
      <c r="E51" s="9">
        <f t="shared" si="4"/>
        <v>0</v>
      </c>
      <c r="F51" s="14">
        <f t="shared" si="5"/>
        <v>0</v>
      </c>
      <c r="G51" s="11">
        <f>IF(F51="","",F51/Settings!$B$9)</f>
        <v>0</v>
      </c>
      <c r="H51" s="12" t="str">
        <f>IF(G51="","",IF(G51&gt;=Settings!$B$12,"Exceeded",IF(G51&gt;=Settings!$B$11,"High",IF(G51&gt;=Settings!$B$10,"Approaching","OK"))))</f>
        <v>OK</v>
      </c>
      <c r="I51" s="7" t="str">
        <f>IF(INDEX(Calc!$C$2:$C$61,ROW()-2)=1,A51+30,"")</f>
        <v/>
      </c>
      <c r="J51" s="7" t="str">
        <f>IF(INDEX(Calc!$C$2:$C$61,ROW()-2)=1,EOMONTH(A51,1)+1,"")</f>
        <v/>
      </c>
      <c r="K51" s="8"/>
    </row>
    <row r="52" spans="1:11" ht="18" customHeight="1" x14ac:dyDescent="0.2">
      <c r="A52" s="5">
        <v>46873</v>
      </c>
      <c r="B52" s="23">
        <f t="shared" si="3"/>
        <v>46873</v>
      </c>
      <c r="C52" s="3">
        <v>0</v>
      </c>
      <c r="D52" s="3">
        <v>0</v>
      </c>
      <c r="E52" s="9">
        <f t="shared" si="4"/>
        <v>0</v>
      </c>
      <c r="F52" s="14">
        <f t="shared" si="5"/>
        <v>0</v>
      </c>
      <c r="G52" s="11">
        <f>IF(F52="","",F52/Settings!$B$9)</f>
        <v>0</v>
      </c>
      <c r="H52" s="12" t="str">
        <f>IF(G52="","",IF(G52&gt;=Settings!$B$12,"Exceeded",IF(G52&gt;=Settings!$B$11,"High",IF(G52&gt;=Settings!$B$10,"Approaching","OK"))))</f>
        <v>OK</v>
      </c>
      <c r="I52" s="7" t="str">
        <f>IF(INDEX(Calc!$C$2:$C$61,ROW()-2)=1,A52+30,"")</f>
        <v/>
      </c>
      <c r="J52" s="7" t="str">
        <f>IF(INDEX(Calc!$C$2:$C$61,ROW()-2)=1,EOMONTH(A52,1)+1,"")</f>
        <v/>
      </c>
      <c r="K52" s="8"/>
    </row>
    <row r="53" spans="1:11" ht="18" customHeight="1" x14ac:dyDescent="0.2">
      <c r="A53" s="5">
        <v>46904</v>
      </c>
      <c r="B53" s="23">
        <f t="shared" si="3"/>
        <v>46904</v>
      </c>
      <c r="C53" s="3">
        <v>0</v>
      </c>
      <c r="D53" s="3">
        <v>0</v>
      </c>
      <c r="E53" s="9">
        <f t="shared" si="4"/>
        <v>0</v>
      </c>
      <c r="F53" s="14">
        <f t="shared" si="5"/>
        <v>0</v>
      </c>
      <c r="G53" s="11">
        <f>IF(F53="","",F53/Settings!$B$9)</f>
        <v>0</v>
      </c>
      <c r="H53" s="12" t="str">
        <f>IF(G53="","",IF(G53&gt;=Settings!$B$12,"Exceeded",IF(G53&gt;=Settings!$B$11,"High",IF(G53&gt;=Settings!$B$10,"Approaching","OK"))))</f>
        <v>OK</v>
      </c>
      <c r="I53" s="7" t="str">
        <f>IF(INDEX(Calc!$C$2:$C$61,ROW()-2)=1,A53+30,"")</f>
        <v/>
      </c>
      <c r="J53" s="7" t="str">
        <f>IF(INDEX(Calc!$C$2:$C$61,ROW()-2)=1,EOMONTH(A53,1)+1,"")</f>
        <v/>
      </c>
      <c r="K53" s="8"/>
    </row>
    <row r="54" spans="1:11" ht="18" customHeight="1" x14ac:dyDescent="0.2">
      <c r="A54" s="5">
        <v>46934</v>
      </c>
      <c r="B54" s="23">
        <f t="shared" si="3"/>
        <v>46934</v>
      </c>
      <c r="C54" s="3">
        <v>0</v>
      </c>
      <c r="D54" s="3">
        <v>0</v>
      </c>
      <c r="E54" s="9">
        <f t="shared" si="4"/>
        <v>0</v>
      </c>
      <c r="F54" s="14">
        <f t="shared" si="5"/>
        <v>0</v>
      </c>
      <c r="G54" s="11">
        <f>IF(F54="","",F54/Settings!$B$9)</f>
        <v>0</v>
      </c>
      <c r="H54" s="12" t="str">
        <f>IF(G54="","",IF(G54&gt;=Settings!$B$12,"Exceeded",IF(G54&gt;=Settings!$B$11,"High",IF(G54&gt;=Settings!$B$10,"Approaching","OK"))))</f>
        <v>OK</v>
      </c>
      <c r="I54" s="7" t="str">
        <f>IF(INDEX(Calc!$C$2:$C$61,ROW()-2)=1,A54+30,"")</f>
        <v/>
      </c>
      <c r="J54" s="7" t="str">
        <f>IF(INDEX(Calc!$C$2:$C$61,ROW()-2)=1,EOMONTH(A54,1)+1,"")</f>
        <v/>
      </c>
      <c r="K54" s="8"/>
    </row>
    <row r="55" spans="1:11" ht="18" customHeight="1" x14ac:dyDescent="0.2">
      <c r="A55" s="5">
        <v>46965</v>
      </c>
      <c r="B55" s="23">
        <f t="shared" si="3"/>
        <v>46965</v>
      </c>
      <c r="C55" s="3">
        <v>0</v>
      </c>
      <c r="D55" s="3">
        <v>0</v>
      </c>
      <c r="E55" s="9">
        <f t="shared" si="4"/>
        <v>0</v>
      </c>
      <c r="F55" s="14">
        <f t="shared" si="5"/>
        <v>0</v>
      </c>
      <c r="G55" s="11">
        <f>IF(F55="","",F55/Settings!$B$9)</f>
        <v>0</v>
      </c>
      <c r="H55" s="12" t="str">
        <f>IF(G55="","",IF(G55&gt;=Settings!$B$12,"Exceeded",IF(G55&gt;=Settings!$B$11,"High",IF(G55&gt;=Settings!$B$10,"Approaching","OK"))))</f>
        <v>OK</v>
      </c>
      <c r="I55" s="7" t="str">
        <f>IF(INDEX(Calc!$C$2:$C$61,ROW()-2)=1,A55+30,"")</f>
        <v/>
      </c>
      <c r="J55" s="7" t="str">
        <f>IF(INDEX(Calc!$C$2:$C$61,ROW()-2)=1,EOMONTH(A55,1)+1,"")</f>
        <v/>
      </c>
      <c r="K55" s="8"/>
    </row>
    <row r="56" spans="1:11" ht="18" customHeight="1" x14ac:dyDescent="0.2">
      <c r="A56" s="5">
        <v>46996</v>
      </c>
      <c r="B56" s="23">
        <f t="shared" si="3"/>
        <v>46996</v>
      </c>
      <c r="C56" s="3">
        <v>0</v>
      </c>
      <c r="D56" s="3">
        <v>0</v>
      </c>
      <c r="E56" s="9">
        <f t="shared" si="4"/>
        <v>0</v>
      </c>
      <c r="F56" s="14">
        <f t="shared" si="5"/>
        <v>0</v>
      </c>
      <c r="G56" s="11">
        <f>IF(F56="","",F56/Settings!$B$9)</f>
        <v>0</v>
      </c>
      <c r="H56" s="12" t="str">
        <f>IF(G56="","",IF(G56&gt;=Settings!$B$12,"Exceeded",IF(G56&gt;=Settings!$B$11,"High",IF(G56&gt;=Settings!$B$10,"Approaching","OK"))))</f>
        <v>OK</v>
      </c>
      <c r="I56" s="7" t="str">
        <f>IF(INDEX(Calc!$C$2:$C$61,ROW()-2)=1,A56+30,"")</f>
        <v/>
      </c>
      <c r="J56" s="7" t="str">
        <f>IF(INDEX(Calc!$C$2:$C$61,ROW()-2)=1,EOMONTH(A56,1)+1,"")</f>
        <v/>
      </c>
      <c r="K56" s="8"/>
    </row>
    <row r="57" spans="1:11" ht="18" customHeight="1" x14ac:dyDescent="0.2">
      <c r="A57" s="5">
        <v>47026</v>
      </c>
      <c r="B57" s="23">
        <f t="shared" si="3"/>
        <v>47026</v>
      </c>
      <c r="C57" s="3">
        <v>0</v>
      </c>
      <c r="D57" s="3">
        <v>0</v>
      </c>
      <c r="E57" s="9">
        <f t="shared" si="4"/>
        <v>0</v>
      </c>
      <c r="F57" s="14">
        <f t="shared" si="5"/>
        <v>0</v>
      </c>
      <c r="G57" s="11">
        <f>IF(F57="","",F57/Settings!$B$9)</f>
        <v>0</v>
      </c>
      <c r="H57" s="12" t="str">
        <f>IF(G57="","",IF(G57&gt;=Settings!$B$12,"Exceeded",IF(G57&gt;=Settings!$B$11,"High",IF(G57&gt;=Settings!$B$10,"Approaching","OK"))))</f>
        <v>OK</v>
      </c>
      <c r="I57" s="7" t="str">
        <f>IF(INDEX(Calc!$C$2:$C$61,ROW()-2)=1,A57+30,"")</f>
        <v/>
      </c>
      <c r="J57" s="7" t="str">
        <f>IF(INDEX(Calc!$C$2:$C$61,ROW()-2)=1,EOMONTH(A57,1)+1,"")</f>
        <v/>
      </c>
      <c r="K57" s="8"/>
    </row>
    <row r="58" spans="1:11" ht="18" customHeight="1" x14ac:dyDescent="0.2">
      <c r="A58" s="5">
        <v>47057</v>
      </c>
      <c r="B58" s="23">
        <f t="shared" si="3"/>
        <v>47057</v>
      </c>
      <c r="C58" s="3">
        <v>0</v>
      </c>
      <c r="D58" s="3">
        <v>0</v>
      </c>
      <c r="E58" s="9">
        <f t="shared" si="4"/>
        <v>0</v>
      </c>
      <c r="F58" s="14">
        <f t="shared" si="5"/>
        <v>0</v>
      </c>
      <c r="G58" s="11">
        <f>IF(F58="","",F58/Settings!$B$9)</f>
        <v>0</v>
      </c>
      <c r="H58" s="12" t="str">
        <f>IF(G58="","",IF(G58&gt;=Settings!$B$12,"Exceeded",IF(G58&gt;=Settings!$B$11,"High",IF(G58&gt;=Settings!$B$10,"Approaching","OK"))))</f>
        <v>OK</v>
      </c>
      <c r="I58" s="7" t="str">
        <f>IF(INDEX(Calc!$C$2:$C$61,ROW()-2)=1,A58+30,"")</f>
        <v/>
      </c>
      <c r="J58" s="7" t="str">
        <f>IF(INDEX(Calc!$C$2:$C$61,ROW()-2)=1,EOMONTH(A58,1)+1,"")</f>
        <v/>
      </c>
      <c r="K58" s="8"/>
    </row>
    <row r="59" spans="1:11" ht="18" customHeight="1" x14ac:dyDescent="0.2">
      <c r="A59" s="5">
        <v>47087</v>
      </c>
      <c r="B59" s="23">
        <f t="shared" si="3"/>
        <v>47087</v>
      </c>
      <c r="C59" s="3">
        <v>0</v>
      </c>
      <c r="D59" s="3">
        <v>0</v>
      </c>
      <c r="E59" s="9">
        <f t="shared" si="4"/>
        <v>0</v>
      </c>
      <c r="F59" s="14">
        <f t="shared" si="5"/>
        <v>0</v>
      </c>
      <c r="G59" s="11">
        <f>IF(F59="","",F59/Settings!$B$9)</f>
        <v>0</v>
      </c>
      <c r="H59" s="12" t="str">
        <f>IF(G59="","",IF(G59&gt;=Settings!$B$12,"Exceeded",IF(G59&gt;=Settings!$B$11,"High",IF(G59&gt;=Settings!$B$10,"Approaching","OK"))))</f>
        <v>OK</v>
      </c>
      <c r="I59" s="7" t="str">
        <f>IF(INDEX(Calc!$C$2:$C$61,ROW()-2)=1,A59+30,"")</f>
        <v/>
      </c>
      <c r="J59" s="7" t="str">
        <f>IF(INDEX(Calc!$C$2:$C$61,ROW()-2)=1,EOMONTH(A59,1)+1,"")</f>
        <v/>
      </c>
      <c r="K59" s="8"/>
    </row>
    <row r="60" spans="1:11" ht="18" customHeight="1" x14ac:dyDescent="0.2">
      <c r="A60" s="5">
        <v>47118</v>
      </c>
      <c r="B60" s="23">
        <f t="shared" si="3"/>
        <v>47118</v>
      </c>
      <c r="C60" s="3">
        <v>0</v>
      </c>
      <c r="D60" s="3">
        <v>0</v>
      </c>
      <c r="E60" s="9">
        <f t="shared" si="4"/>
        <v>0</v>
      </c>
      <c r="F60" s="14">
        <f t="shared" si="5"/>
        <v>0</v>
      </c>
      <c r="G60" s="11">
        <f>IF(F60="","",F60/Settings!$B$9)</f>
        <v>0</v>
      </c>
      <c r="H60" s="12" t="str">
        <f>IF(G60="","",IF(G60&gt;=Settings!$B$12,"Exceeded",IF(G60&gt;=Settings!$B$11,"High",IF(G60&gt;=Settings!$B$10,"Approaching","OK"))))</f>
        <v>OK</v>
      </c>
      <c r="I60" s="7" t="str">
        <f>IF(INDEX(Calc!$C$2:$C$61,ROW()-2)=1,A60+30,"")</f>
        <v/>
      </c>
      <c r="J60" s="7" t="str">
        <f>IF(INDEX(Calc!$C$2:$C$61,ROW()-2)=1,EOMONTH(A60,1)+1,"")</f>
        <v/>
      </c>
      <c r="K60" s="8"/>
    </row>
    <row r="61" spans="1:11" ht="18" customHeight="1" x14ac:dyDescent="0.2">
      <c r="A61" s="5">
        <v>47149</v>
      </c>
      <c r="B61" s="23">
        <f t="shared" si="3"/>
        <v>47149</v>
      </c>
      <c r="C61" s="3">
        <v>0</v>
      </c>
      <c r="D61" s="3">
        <v>0</v>
      </c>
      <c r="E61" s="9">
        <f t="shared" si="4"/>
        <v>0</v>
      </c>
      <c r="F61" s="14">
        <f t="shared" si="5"/>
        <v>0</v>
      </c>
      <c r="G61" s="11">
        <f>IF(F61="","",F61/Settings!$B$9)</f>
        <v>0</v>
      </c>
      <c r="H61" s="12" t="str">
        <f>IF(G61="","",IF(G61&gt;=Settings!$B$12,"Exceeded",IF(G61&gt;=Settings!$B$11,"High",IF(G61&gt;=Settings!$B$10,"Approaching","OK"))))</f>
        <v>OK</v>
      </c>
      <c r="I61" s="7" t="str">
        <f>IF(INDEX(Calc!$C$2:$C$61,ROW()-2)=1,A61+30,"")</f>
        <v/>
      </c>
      <c r="J61" s="7" t="str">
        <f>IF(INDEX(Calc!$C$2:$C$61,ROW()-2)=1,EOMONTH(A61,1)+1,"")</f>
        <v/>
      </c>
      <c r="K61" s="8"/>
    </row>
    <row r="62" spans="1:11" ht="18" customHeight="1" x14ac:dyDescent="0.2">
      <c r="A62" s="5">
        <v>47177</v>
      </c>
      <c r="B62" s="23">
        <f t="shared" si="3"/>
        <v>47177</v>
      </c>
      <c r="C62" s="3">
        <v>0</v>
      </c>
      <c r="D62" s="3">
        <v>0</v>
      </c>
      <c r="E62" s="9">
        <f t="shared" si="4"/>
        <v>0</v>
      </c>
      <c r="F62" s="14">
        <f t="shared" si="5"/>
        <v>0</v>
      </c>
      <c r="G62" s="11">
        <f>IF(F62="","",F62/Settings!$B$9)</f>
        <v>0</v>
      </c>
      <c r="H62" s="12" t="str">
        <f>IF(G62="","",IF(G62&gt;=Settings!$B$12,"Exceeded",IF(G62&gt;=Settings!$B$11,"High",IF(G62&gt;=Settings!$B$10,"Approaching","OK"))))</f>
        <v>OK</v>
      </c>
      <c r="I62" s="7" t="str">
        <f>IF(INDEX(Calc!$C$2:$C$61,ROW()-2)=1,A62+30,"")</f>
        <v/>
      </c>
      <c r="J62" s="7" t="str">
        <f>IF(INDEX(Calc!$C$2:$C$61,ROW()-2)=1,EOMONTH(A62,1)+1,"")</f>
        <v/>
      </c>
      <c r="K62" s="8"/>
    </row>
    <row r="63" spans="1:11" ht="18" customHeight="1" x14ac:dyDescent="0.2">
      <c r="A63" s="5">
        <v>47208</v>
      </c>
      <c r="B63" s="23">
        <f t="shared" si="3"/>
        <v>47208</v>
      </c>
      <c r="C63" s="3">
        <v>0</v>
      </c>
      <c r="D63" s="3">
        <v>0</v>
      </c>
      <c r="E63" s="9">
        <f t="shared" si="4"/>
        <v>0</v>
      </c>
      <c r="F63" s="14">
        <f t="shared" si="5"/>
        <v>0</v>
      </c>
      <c r="G63" s="11">
        <f>IF(F63="","",F63/Settings!$B$9)</f>
        <v>0</v>
      </c>
      <c r="H63" s="12" t="str">
        <f>IF(G63="","",IF(G63&gt;=Settings!$B$12,"Exceeded",IF(G63&gt;=Settings!$B$11,"High",IF(G63&gt;=Settings!$B$10,"Approaching","OK"))))</f>
        <v>OK</v>
      </c>
      <c r="I63" s="7" t="e">
        <f>IF(INDEX(Calc!$C$2:$C$61,ROW()-2)=1,A63+30,"")</f>
        <v>#REF!</v>
      </c>
      <c r="J63" s="7" t="e">
        <f>IF(INDEX(Calc!$C$2:$C$61,ROW()-2)=1,EOMONTH(A63,1)+1,"")</f>
        <v>#REF!</v>
      </c>
      <c r="K63" s="8"/>
    </row>
  </sheetData>
  <mergeCells count="2">
    <mergeCell ref="A2:K2"/>
    <mergeCell ref="A1:K1"/>
  </mergeCells>
  <conditionalFormatting sqref="H4:H63">
    <cfRule type="expression" dxfId="9" priority="5">
      <formula>H4="OK"</formula>
    </cfRule>
    <cfRule type="expression" dxfId="8" priority="6">
      <formula>H4="Approaching"</formula>
    </cfRule>
    <cfRule type="expression" dxfId="7" priority="7">
      <formula>H4="High"</formula>
    </cfRule>
    <cfRule type="expression" dxfId="6" priority="8">
      <formula>H4="Exceeded"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OrEqual" id="{00000000-000E-0000-0200-000001000000}">
            <xm:f>Settings!$B$12</xm:f>
            <x14:dxf>
              <font>
                <b/>
                <color rgb="FF9C0006"/>
              </font>
              <fill>
                <patternFill>
                  <bgColor rgb="FFF8CBAD"/>
                </patternFill>
              </fill>
            </x14:dxf>
          </x14:cfRule>
          <x14:cfRule type="cellIs" priority="2" operator="greaterThanOrEqual" id="{00000000-000E-0000-0200-000002000000}">
            <xm:f>Settings!$B$11</xm:f>
            <x14:dxf>
              <font>
                <b/>
                <color rgb="FF9C5700"/>
              </font>
              <fill>
                <patternFill>
                  <bgColor rgb="FFFCE4D6"/>
                </patternFill>
              </fill>
            </x14:dxf>
          </x14:cfRule>
          <x14:cfRule type="cellIs" priority="3" operator="greaterThanOrEqual" id="{00000000-000E-0000-0200-000003000000}">
            <xm:f>Settings!$B$10</xm:f>
            <x14:dxf>
              <font>
                <b/>
                <color rgb="FF9C5700"/>
              </font>
              <fill>
                <patternFill>
                  <bgColor rgb="FFFFF2CC"/>
                </patternFill>
              </fill>
            </x14:dxf>
          </x14:cfRule>
          <x14:cfRule type="expression" priority="4" id="{00000000-000E-0000-0200-000004000000}">
            <xm:f>AND(G4&lt;&gt;"",G4&lt;Settings!$B$10)</xm:f>
            <x14:dxf>
              <font>
                <b/>
                <color rgb="FF006100"/>
              </font>
              <fill>
                <patternFill>
                  <bgColor rgb="FFE2EFDA"/>
                </patternFill>
              </fill>
            </x14:dxf>
          </x14:cfRule>
          <xm:sqref>G4:G63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showGridLines="0" workbookViewId="0">
      <selection activeCell="A3" sqref="A3:H3"/>
    </sheetView>
  </sheetViews>
  <sheetFormatPr baseColWidth="10" defaultColWidth="8.83203125" defaultRowHeight="15" x14ac:dyDescent="0.2"/>
  <cols>
    <col min="1" max="1" width="40" customWidth="1"/>
    <col min="2" max="2" width="22" customWidth="1"/>
    <col min="3" max="3" width="4" customWidth="1"/>
    <col min="4" max="4" width="34" customWidth="1"/>
    <col min="5" max="5" width="20" customWidth="1"/>
    <col min="6" max="8" width="4" customWidth="1"/>
  </cols>
  <sheetData>
    <row r="1" spans="1:8" ht="26" customHeight="1" x14ac:dyDescent="0.25">
      <c r="A1" s="35" t="s">
        <v>48</v>
      </c>
      <c r="B1" s="27"/>
      <c r="C1" s="27"/>
      <c r="D1" s="27"/>
      <c r="E1" s="27"/>
      <c r="F1" s="27"/>
      <c r="G1" s="27"/>
      <c r="H1" s="27"/>
    </row>
    <row r="3" spans="1:8" ht="18" customHeight="1" x14ac:dyDescent="0.2">
      <c r="A3" s="34" t="s">
        <v>49</v>
      </c>
      <c r="B3" s="27"/>
      <c r="C3" s="27"/>
      <c r="D3" s="27"/>
      <c r="E3" s="27"/>
      <c r="F3" s="27"/>
      <c r="G3" s="27"/>
      <c r="H3" s="27"/>
    </row>
    <row r="4" spans="1:8" ht="18" customHeight="1" x14ac:dyDescent="0.2"/>
    <row r="5" spans="1:8" ht="18" customHeight="1" x14ac:dyDescent="0.2">
      <c r="A5" s="1" t="s">
        <v>50</v>
      </c>
      <c r="B5" s="15">
        <f ca="1">Settings!$B$16</f>
        <v>46053</v>
      </c>
      <c r="D5" s="34" t="s">
        <v>51</v>
      </c>
      <c r="E5" s="27"/>
      <c r="F5" s="27"/>
      <c r="G5" s="27"/>
      <c r="H5" s="27"/>
    </row>
    <row r="6" spans="1:8" ht="18" customHeight="1" x14ac:dyDescent="0.2">
      <c r="A6" s="1" t="s">
        <v>42</v>
      </c>
      <c r="B6" s="16">
        <f ca="1">IFERROR(INDEX('Sales Entry'!$F$4:$F$63, MATCH(Settings!$B$16,'Sales Entry'!$A$4:$A$63,0)),"")</f>
        <v>0</v>
      </c>
      <c r="D6" s="2" t="s">
        <v>33</v>
      </c>
      <c r="E6" s="17">
        <f>Settings!$B$19</f>
        <v>0</v>
      </c>
    </row>
    <row r="7" spans="1:8" ht="18" customHeight="1" x14ac:dyDescent="0.2">
      <c r="A7" s="1" t="s">
        <v>21</v>
      </c>
      <c r="B7" s="16">
        <f>Settings!$B$9</f>
        <v>90000</v>
      </c>
      <c r="D7" s="2" t="s">
        <v>52</v>
      </c>
      <c r="E7" s="18" t="str">
        <f>IF(E6&gt;=B7,"YES","NO")</f>
        <v>NO</v>
      </c>
    </row>
    <row r="8" spans="1:8" ht="18" customHeight="1" x14ac:dyDescent="0.2">
      <c r="A8" s="1" t="s">
        <v>53</v>
      </c>
      <c r="B8" s="16">
        <f ca="1">IF(B6="","",B7-B6)</f>
        <v>90000</v>
      </c>
    </row>
    <row r="9" spans="1:8" ht="18" customHeight="1" x14ac:dyDescent="0.2">
      <c r="A9" s="1" t="s">
        <v>43</v>
      </c>
      <c r="B9" s="19">
        <f ca="1">IF(B6="","",B6/B7)</f>
        <v>0</v>
      </c>
    </row>
    <row r="10" spans="1:8" ht="18" customHeight="1" x14ac:dyDescent="0.2"/>
    <row r="11" spans="1:8" ht="18" customHeight="1" x14ac:dyDescent="0.2">
      <c r="A11" s="2" t="s">
        <v>44</v>
      </c>
      <c r="B11" s="20" t="str">
        <f ca="1">IF(B9="","",IF(B9&gt;=Settings!$B$12,"Exceeded",IF(B9&gt;=Settings!$B$11,"High",IF(B9&gt;=Settings!$B$10,"Approaching","OK"))))</f>
        <v>OK</v>
      </c>
    </row>
    <row r="12" spans="1:8" ht="18" customHeight="1" x14ac:dyDescent="0.2"/>
    <row r="13" spans="1:8" ht="18" customHeight="1" x14ac:dyDescent="0.2">
      <c r="A13" s="34" t="s">
        <v>54</v>
      </c>
      <c r="B13" s="27"/>
      <c r="C13" s="27"/>
      <c r="D13" s="27"/>
      <c r="E13" s="27"/>
      <c r="F13" s="27"/>
      <c r="G13" s="27"/>
      <c r="H13" s="27"/>
    </row>
    <row r="14" spans="1:8" ht="18" customHeight="1" x14ac:dyDescent="0.2"/>
    <row r="15" spans="1:8" ht="18" customHeight="1" x14ac:dyDescent="0.2">
      <c r="A15" s="1" t="s">
        <v>55</v>
      </c>
      <c r="B15" s="21" t="str">
        <f>IFERROR(INDEX(Calc!$A$2:$A$61, MATCH(1,Calc!$C$2:$C$61,0)),"")</f>
        <v/>
      </c>
    </row>
    <row r="16" spans="1:8" ht="18" customHeight="1" x14ac:dyDescent="0.2">
      <c r="A16" s="1" t="s">
        <v>56</v>
      </c>
      <c r="B16" s="21" t="str">
        <f>IF(B15="","",B15+30)</f>
        <v/>
      </c>
    </row>
    <row r="17" spans="1:8" ht="18" customHeight="1" x14ac:dyDescent="0.2">
      <c r="A17" s="1" t="s">
        <v>57</v>
      </c>
      <c r="B17" s="21" t="str">
        <f>IF(B15="","",EOMONTH(B15,1)+1)</f>
        <v/>
      </c>
    </row>
    <row r="18" spans="1:8" ht="18" customHeight="1" x14ac:dyDescent="0.2"/>
    <row r="19" spans="1:8" ht="18" customHeight="1" x14ac:dyDescent="0.2">
      <c r="A19" s="33" t="s">
        <v>58</v>
      </c>
      <c r="B19" s="27"/>
      <c r="C19" s="27"/>
      <c r="D19" s="27"/>
      <c r="E19" s="27"/>
      <c r="F19" s="27"/>
      <c r="G19" s="27"/>
      <c r="H19" s="27"/>
    </row>
    <row r="20" spans="1:8" ht="18" customHeight="1" x14ac:dyDescent="0.2"/>
    <row r="21" spans="1:8" ht="18" customHeight="1" x14ac:dyDescent="0.2">
      <c r="A21" s="34" t="s">
        <v>59</v>
      </c>
      <c r="B21" s="27"/>
      <c r="C21" s="27"/>
      <c r="D21" s="27"/>
      <c r="E21" s="27"/>
      <c r="F21" s="27"/>
      <c r="G21" s="27"/>
      <c r="H21" s="27"/>
    </row>
    <row r="22" spans="1:8" ht="130" customHeight="1" x14ac:dyDescent="0.2"/>
    <row r="23" spans="1:8" ht="18" customHeight="1" x14ac:dyDescent="0.2"/>
    <row r="24" spans="1:8" ht="18" customHeight="1" x14ac:dyDescent="0.2"/>
    <row r="25" spans="1:8" ht="18" customHeight="1" x14ac:dyDescent="0.2"/>
    <row r="26" spans="1:8" ht="18" customHeight="1" x14ac:dyDescent="0.2"/>
    <row r="27" spans="1:8" ht="18" customHeight="1" x14ac:dyDescent="0.2"/>
    <row r="28" spans="1:8" ht="18" customHeight="1" x14ac:dyDescent="0.2"/>
    <row r="29" spans="1:8" ht="18" customHeight="1" x14ac:dyDescent="0.2"/>
  </sheetData>
  <mergeCells count="6">
    <mergeCell ref="A1:H1"/>
    <mergeCell ref="A3:H3"/>
    <mergeCell ref="A21:H21"/>
    <mergeCell ref="D5:H5"/>
    <mergeCell ref="A13:H13"/>
    <mergeCell ref="A19:H19"/>
  </mergeCells>
  <conditionalFormatting sqref="B11">
    <cfRule type="expression" dxfId="5" priority="1">
      <formula>B11="OK"</formula>
    </cfRule>
    <cfRule type="expression" dxfId="4" priority="2">
      <formula>B11="Approaching"</formula>
    </cfRule>
    <cfRule type="expression" dxfId="3" priority="3">
      <formula>B11="High"</formula>
    </cfRule>
    <cfRule type="expression" dxfId="2" priority="4">
      <formula>B11="Exceeded"</formula>
    </cfRule>
  </conditionalFormatting>
  <conditionalFormatting sqref="E7">
    <cfRule type="expression" dxfId="1" priority="5">
      <formula>E7="YES"</formula>
    </cfRule>
    <cfRule type="expression" dxfId="0" priority="6">
      <formula>E7="NO"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1"/>
  <sheetViews>
    <sheetView tabSelected="1" workbookViewId="0"/>
  </sheetViews>
  <sheetFormatPr baseColWidth="10" defaultColWidth="8.83203125" defaultRowHeight="15" x14ac:dyDescent="0.2"/>
  <cols>
    <col min="1" max="1" width="14" customWidth="1"/>
    <col min="2" max="2" width="12" customWidth="1"/>
    <col min="3" max="3" width="10" customWidth="1"/>
  </cols>
  <sheetData>
    <row r="1" spans="1:3" x14ac:dyDescent="0.2">
      <c r="A1" s="24" t="s">
        <v>37</v>
      </c>
      <c r="B1" s="24" t="s">
        <v>60</v>
      </c>
      <c r="C1" s="24" t="s">
        <v>61</v>
      </c>
    </row>
    <row r="2" spans="1:3" x14ac:dyDescent="0.2">
      <c r="A2" s="22">
        <f>'Sales Entry'!A4</f>
        <v>45412</v>
      </c>
      <c r="B2" s="25">
        <f>Settings!$B$9</f>
        <v>90000</v>
      </c>
      <c r="C2" s="13">
        <v>0</v>
      </c>
    </row>
    <row r="3" spans="1:3" x14ac:dyDescent="0.2">
      <c r="A3" s="22">
        <f>'Sales Entry'!A5</f>
        <v>45443</v>
      </c>
      <c r="B3" s="25">
        <f>Settings!$B$9</f>
        <v>90000</v>
      </c>
      <c r="C3" s="13">
        <f>IF(AND('Sales Entry'!F5&lt;&gt;"",'Sales Entry'!F5&gt;=Settings!$B$9,IFERROR('Sales Entry'!F4,0)&lt;Settings!$B$9),1,0)</f>
        <v>0</v>
      </c>
    </row>
    <row r="4" spans="1:3" x14ac:dyDescent="0.2">
      <c r="A4" s="22">
        <f>'Sales Entry'!A6</f>
        <v>45473</v>
      </c>
      <c r="B4" s="25">
        <f>Settings!$B$9</f>
        <v>90000</v>
      </c>
      <c r="C4" s="13">
        <f>IF(AND('Sales Entry'!F6&lt;&gt;"",'Sales Entry'!F6&gt;=Settings!$B$9,IFERROR('Sales Entry'!F5,0)&lt;Settings!$B$9),1,0)</f>
        <v>0</v>
      </c>
    </row>
    <row r="5" spans="1:3" x14ac:dyDescent="0.2">
      <c r="A5" s="22">
        <f>'Sales Entry'!A7</f>
        <v>45504</v>
      </c>
      <c r="B5" s="25">
        <f>Settings!$B$9</f>
        <v>90000</v>
      </c>
      <c r="C5" s="13">
        <f>IF(AND('Sales Entry'!F7&lt;&gt;"",'Sales Entry'!F7&gt;=Settings!$B$9,IFERROR('Sales Entry'!F6,0)&lt;Settings!$B$9),1,0)</f>
        <v>0</v>
      </c>
    </row>
    <row r="6" spans="1:3" x14ac:dyDescent="0.2">
      <c r="A6" s="22">
        <f>'Sales Entry'!A8</f>
        <v>45535</v>
      </c>
      <c r="B6" s="25">
        <f>Settings!$B$9</f>
        <v>90000</v>
      </c>
      <c r="C6" s="13">
        <f>IF(AND('Sales Entry'!F8&lt;&gt;"",'Sales Entry'!F8&gt;=Settings!$B$9,IFERROR('Sales Entry'!F7,0)&lt;Settings!$B$9),1,0)</f>
        <v>0</v>
      </c>
    </row>
    <row r="7" spans="1:3" x14ac:dyDescent="0.2">
      <c r="A7" s="22">
        <f>'Sales Entry'!A9</f>
        <v>45565</v>
      </c>
      <c r="B7" s="25">
        <f>Settings!$B$9</f>
        <v>90000</v>
      </c>
      <c r="C7" s="13">
        <f>IF(AND('Sales Entry'!F9&lt;&gt;"",'Sales Entry'!F9&gt;=Settings!$B$9,IFERROR('Sales Entry'!F8,0)&lt;Settings!$B$9),1,0)</f>
        <v>0</v>
      </c>
    </row>
    <row r="8" spans="1:3" x14ac:dyDescent="0.2">
      <c r="A8" s="22">
        <f>'Sales Entry'!A10</f>
        <v>45596</v>
      </c>
      <c r="B8" s="25">
        <f>Settings!$B$9</f>
        <v>90000</v>
      </c>
      <c r="C8" s="13">
        <f>IF(AND('Sales Entry'!F10&lt;&gt;"",'Sales Entry'!F10&gt;=Settings!$B$9,IFERROR('Sales Entry'!F9,0)&lt;Settings!$B$9),1,0)</f>
        <v>0</v>
      </c>
    </row>
    <row r="9" spans="1:3" x14ac:dyDescent="0.2">
      <c r="A9" s="22">
        <f>'Sales Entry'!A11</f>
        <v>45626</v>
      </c>
      <c r="B9" s="25">
        <f>Settings!$B$9</f>
        <v>90000</v>
      </c>
      <c r="C9" s="13">
        <f>IF(AND('Sales Entry'!F11&lt;&gt;"",'Sales Entry'!F11&gt;=Settings!$B$9,IFERROR('Sales Entry'!F10,0)&lt;Settings!$B$9),1,0)</f>
        <v>0</v>
      </c>
    </row>
    <row r="10" spans="1:3" x14ac:dyDescent="0.2">
      <c r="A10" s="22">
        <f>'Sales Entry'!A12</f>
        <v>45657</v>
      </c>
      <c r="B10" s="25">
        <f>Settings!$B$9</f>
        <v>90000</v>
      </c>
      <c r="C10" s="13">
        <f>IF(AND('Sales Entry'!F12&lt;&gt;"",'Sales Entry'!F12&gt;=Settings!$B$9,IFERROR('Sales Entry'!F11,0)&lt;Settings!$B$9),1,0)</f>
        <v>0</v>
      </c>
    </row>
    <row r="11" spans="1:3" x14ac:dyDescent="0.2">
      <c r="A11" s="22">
        <f>'Sales Entry'!A13</f>
        <v>45688</v>
      </c>
      <c r="B11" s="25">
        <f>Settings!$B$9</f>
        <v>90000</v>
      </c>
      <c r="C11" s="13">
        <f>IF(AND('Sales Entry'!F13&lt;&gt;"",'Sales Entry'!F13&gt;=Settings!$B$9,IFERROR('Sales Entry'!F12,0)&lt;Settings!$B$9),1,0)</f>
        <v>0</v>
      </c>
    </row>
    <row r="12" spans="1:3" x14ac:dyDescent="0.2">
      <c r="A12" s="22">
        <f>'Sales Entry'!A14</f>
        <v>45716</v>
      </c>
      <c r="B12" s="25">
        <f>Settings!$B$9</f>
        <v>90000</v>
      </c>
      <c r="C12" s="13">
        <f>IF(AND('Sales Entry'!F14&lt;&gt;"",'Sales Entry'!F14&gt;=Settings!$B$9,IFERROR('Sales Entry'!F13,0)&lt;Settings!$B$9),1,0)</f>
        <v>0</v>
      </c>
    </row>
    <row r="13" spans="1:3" x14ac:dyDescent="0.2">
      <c r="A13" s="22">
        <f>'Sales Entry'!A15</f>
        <v>45747</v>
      </c>
      <c r="B13" s="25">
        <f>Settings!$B$9</f>
        <v>90000</v>
      </c>
      <c r="C13" s="13">
        <f>IF(AND('Sales Entry'!F15&lt;&gt;"",'Sales Entry'!F15&gt;=Settings!$B$9,IFERROR('Sales Entry'!F14,0)&lt;Settings!$B$9),1,0)</f>
        <v>0</v>
      </c>
    </row>
    <row r="14" spans="1:3" x14ac:dyDescent="0.2">
      <c r="A14" s="22">
        <f>'Sales Entry'!A16</f>
        <v>45777</v>
      </c>
      <c r="B14" s="25">
        <f>Settings!$B$9</f>
        <v>90000</v>
      </c>
      <c r="C14" s="13">
        <f>IF(AND('Sales Entry'!F16&lt;&gt;"",'Sales Entry'!F16&gt;=Settings!$B$9,IFERROR('Sales Entry'!F15,0)&lt;Settings!$B$9),1,0)</f>
        <v>0</v>
      </c>
    </row>
    <row r="15" spans="1:3" x14ac:dyDescent="0.2">
      <c r="A15" s="22">
        <f>'Sales Entry'!A17</f>
        <v>45808</v>
      </c>
      <c r="B15" s="25">
        <f>Settings!$B$9</f>
        <v>90000</v>
      </c>
      <c r="C15" s="13">
        <f>IF(AND('Sales Entry'!F17&lt;&gt;"",'Sales Entry'!F17&gt;=Settings!$B$9,IFERROR('Sales Entry'!F16,0)&lt;Settings!$B$9),1,0)</f>
        <v>0</v>
      </c>
    </row>
    <row r="16" spans="1:3" x14ac:dyDescent="0.2">
      <c r="A16" s="22">
        <f>'Sales Entry'!A18</f>
        <v>45838</v>
      </c>
      <c r="B16" s="25">
        <f>Settings!$B$9</f>
        <v>90000</v>
      </c>
      <c r="C16" s="13">
        <f>IF(AND('Sales Entry'!F18&lt;&gt;"",'Sales Entry'!F18&gt;=Settings!$B$9,IFERROR('Sales Entry'!F17,0)&lt;Settings!$B$9),1,0)</f>
        <v>0</v>
      </c>
    </row>
    <row r="17" spans="1:3" x14ac:dyDescent="0.2">
      <c r="A17" s="22">
        <f>'Sales Entry'!A19</f>
        <v>45869</v>
      </c>
      <c r="B17" s="25">
        <f>Settings!$B$9</f>
        <v>90000</v>
      </c>
      <c r="C17" s="13">
        <f>IF(AND('Sales Entry'!F19&lt;&gt;"",'Sales Entry'!F19&gt;=Settings!$B$9,IFERROR('Sales Entry'!F18,0)&lt;Settings!$B$9),1,0)</f>
        <v>0</v>
      </c>
    </row>
    <row r="18" spans="1:3" x14ac:dyDescent="0.2">
      <c r="A18" s="22">
        <f>'Sales Entry'!A20</f>
        <v>45900</v>
      </c>
      <c r="B18" s="25">
        <f>Settings!$B$9</f>
        <v>90000</v>
      </c>
      <c r="C18" s="13">
        <f>IF(AND('Sales Entry'!F20&lt;&gt;"",'Sales Entry'!F20&gt;=Settings!$B$9,IFERROR('Sales Entry'!F19,0)&lt;Settings!$B$9),1,0)</f>
        <v>0</v>
      </c>
    </row>
    <row r="19" spans="1:3" x14ac:dyDescent="0.2">
      <c r="A19" s="22">
        <f>'Sales Entry'!A21</f>
        <v>45930</v>
      </c>
      <c r="B19" s="25">
        <f>Settings!$B$9</f>
        <v>90000</v>
      </c>
      <c r="C19" s="13">
        <f>IF(AND('Sales Entry'!F21&lt;&gt;"",'Sales Entry'!F21&gt;=Settings!$B$9,IFERROR('Sales Entry'!F20,0)&lt;Settings!$B$9),1,0)</f>
        <v>0</v>
      </c>
    </row>
    <row r="20" spans="1:3" x14ac:dyDescent="0.2">
      <c r="A20" s="22">
        <f>'Sales Entry'!A22</f>
        <v>45961</v>
      </c>
      <c r="B20" s="25">
        <f>Settings!$B$9</f>
        <v>90000</v>
      </c>
      <c r="C20" s="13">
        <f>IF(AND('Sales Entry'!F22&lt;&gt;"",'Sales Entry'!F22&gt;=Settings!$B$9,IFERROR('Sales Entry'!F21,0)&lt;Settings!$B$9),1,0)</f>
        <v>0</v>
      </c>
    </row>
    <row r="21" spans="1:3" x14ac:dyDescent="0.2">
      <c r="A21" s="22">
        <f>'Sales Entry'!A23</f>
        <v>45991</v>
      </c>
      <c r="B21" s="25">
        <f>Settings!$B$9</f>
        <v>90000</v>
      </c>
      <c r="C21" s="13">
        <f>IF(AND('Sales Entry'!F23&lt;&gt;"",'Sales Entry'!F23&gt;=Settings!$B$9,IFERROR('Sales Entry'!F22,0)&lt;Settings!$B$9),1,0)</f>
        <v>0</v>
      </c>
    </row>
    <row r="22" spans="1:3" x14ac:dyDescent="0.2">
      <c r="A22" s="22">
        <f>'Sales Entry'!A24</f>
        <v>46022</v>
      </c>
      <c r="B22" s="25">
        <f>Settings!$B$9</f>
        <v>90000</v>
      </c>
      <c r="C22" s="13">
        <f>IF(AND('Sales Entry'!F24&lt;&gt;"",'Sales Entry'!F24&gt;=Settings!$B$9,IFERROR('Sales Entry'!F23,0)&lt;Settings!$B$9),1,0)</f>
        <v>0</v>
      </c>
    </row>
    <row r="23" spans="1:3" x14ac:dyDescent="0.2">
      <c r="A23" s="22">
        <f>'Sales Entry'!A25</f>
        <v>46053</v>
      </c>
      <c r="B23" s="25">
        <f>Settings!$B$9</f>
        <v>90000</v>
      </c>
      <c r="C23" s="13">
        <f>IF(AND('Sales Entry'!F25&lt;&gt;"",'Sales Entry'!F25&gt;=Settings!$B$9,IFERROR('Sales Entry'!F24,0)&lt;Settings!$B$9),1,0)</f>
        <v>0</v>
      </c>
    </row>
    <row r="24" spans="1:3" x14ac:dyDescent="0.2">
      <c r="A24" s="22">
        <f>'Sales Entry'!A26</f>
        <v>46081</v>
      </c>
      <c r="B24" s="25">
        <f>Settings!$B$9</f>
        <v>90000</v>
      </c>
      <c r="C24" s="13">
        <f>IF(AND('Sales Entry'!F26&lt;&gt;"",'Sales Entry'!F26&gt;=Settings!$B$9,IFERROR('Sales Entry'!F25,0)&lt;Settings!$B$9),1,0)</f>
        <v>0</v>
      </c>
    </row>
    <row r="25" spans="1:3" x14ac:dyDescent="0.2">
      <c r="A25" s="22">
        <f>'Sales Entry'!A27</f>
        <v>46112</v>
      </c>
      <c r="B25" s="25">
        <f>Settings!$B$9</f>
        <v>90000</v>
      </c>
      <c r="C25" s="13">
        <f>IF(AND('Sales Entry'!F27&lt;&gt;"",'Sales Entry'!F27&gt;=Settings!$B$9,IFERROR('Sales Entry'!F26,0)&lt;Settings!$B$9),1,0)</f>
        <v>0</v>
      </c>
    </row>
    <row r="26" spans="1:3" x14ac:dyDescent="0.2">
      <c r="A26" s="22">
        <f>'Sales Entry'!A28</f>
        <v>46142</v>
      </c>
      <c r="B26" s="25">
        <f>Settings!$B$9</f>
        <v>90000</v>
      </c>
      <c r="C26" s="13">
        <f>IF(AND('Sales Entry'!F28&lt;&gt;"",'Sales Entry'!F28&gt;=Settings!$B$9,IFERROR('Sales Entry'!F27,0)&lt;Settings!$B$9),1,0)</f>
        <v>0</v>
      </c>
    </row>
    <row r="27" spans="1:3" x14ac:dyDescent="0.2">
      <c r="A27" s="22">
        <f>'Sales Entry'!A29</f>
        <v>46173</v>
      </c>
      <c r="B27" s="25">
        <f>Settings!$B$9</f>
        <v>90000</v>
      </c>
      <c r="C27" s="13">
        <f>IF(AND('Sales Entry'!F29&lt;&gt;"",'Sales Entry'!F29&gt;=Settings!$B$9,IFERROR('Sales Entry'!F28,0)&lt;Settings!$B$9),1,0)</f>
        <v>0</v>
      </c>
    </row>
    <row r="28" spans="1:3" x14ac:dyDescent="0.2">
      <c r="A28" s="22">
        <f>'Sales Entry'!A30</f>
        <v>46203</v>
      </c>
      <c r="B28" s="25">
        <f>Settings!$B$9</f>
        <v>90000</v>
      </c>
      <c r="C28" s="13">
        <f>IF(AND('Sales Entry'!F30&lt;&gt;"",'Sales Entry'!F30&gt;=Settings!$B$9,IFERROR('Sales Entry'!F29,0)&lt;Settings!$B$9),1,0)</f>
        <v>0</v>
      </c>
    </row>
    <row r="29" spans="1:3" x14ac:dyDescent="0.2">
      <c r="A29" s="22">
        <f>'Sales Entry'!A31</f>
        <v>46234</v>
      </c>
      <c r="B29" s="25">
        <f>Settings!$B$9</f>
        <v>90000</v>
      </c>
      <c r="C29" s="13">
        <f>IF(AND('Sales Entry'!F31&lt;&gt;"",'Sales Entry'!F31&gt;=Settings!$B$9,IFERROR('Sales Entry'!F30,0)&lt;Settings!$B$9),1,0)</f>
        <v>0</v>
      </c>
    </row>
    <row r="30" spans="1:3" x14ac:dyDescent="0.2">
      <c r="A30" s="22">
        <f>'Sales Entry'!A32</f>
        <v>46265</v>
      </c>
      <c r="B30" s="25">
        <f>Settings!$B$9</f>
        <v>90000</v>
      </c>
      <c r="C30" s="13">
        <f>IF(AND('Sales Entry'!F32&lt;&gt;"",'Sales Entry'!F32&gt;=Settings!$B$9,IFERROR('Sales Entry'!F31,0)&lt;Settings!$B$9),1,0)</f>
        <v>0</v>
      </c>
    </row>
    <row r="31" spans="1:3" x14ac:dyDescent="0.2">
      <c r="A31" s="22">
        <f>'Sales Entry'!A33</f>
        <v>46295</v>
      </c>
      <c r="B31" s="25">
        <f>Settings!$B$9</f>
        <v>90000</v>
      </c>
      <c r="C31" s="13">
        <f>IF(AND('Sales Entry'!F33&lt;&gt;"",'Sales Entry'!F33&gt;=Settings!$B$9,IFERROR('Sales Entry'!F32,0)&lt;Settings!$B$9),1,0)</f>
        <v>0</v>
      </c>
    </row>
    <row r="32" spans="1:3" x14ac:dyDescent="0.2">
      <c r="A32" s="22">
        <f>'Sales Entry'!A34</f>
        <v>46326</v>
      </c>
      <c r="B32" s="25">
        <f>Settings!$B$9</f>
        <v>90000</v>
      </c>
      <c r="C32" s="13">
        <f>IF(AND('Sales Entry'!F34&lt;&gt;"",'Sales Entry'!F34&gt;=Settings!$B$9,IFERROR('Sales Entry'!F33,0)&lt;Settings!$B$9),1,0)</f>
        <v>0</v>
      </c>
    </row>
    <row r="33" spans="1:3" x14ac:dyDescent="0.2">
      <c r="A33" s="22">
        <f>'Sales Entry'!A35</f>
        <v>46356</v>
      </c>
      <c r="B33" s="25">
        <f>Settings!$B$9</f>
        <v>90000</v>
      </c>
      <c r="C33" s="13">
        <f>IF(AND('Sales Entry'!F35&lt;&gt;"",'Sales Entry'!F35&gt;=Settings!$B$9,IFERROR('Sales Entry'!F34,0)&lt;Settings!$B$9),1,0)</f>
        <v>0</v>
      </c>
    </row>
    <row r="34" spans="1:3" x14ac:dyDescent="0.2">
      <c r="A34" s="22">
        <f>'Sales Entry'!A36</f>
        <v>46387</v>
      </c>
      <c r="B34" s="25">
        <f>Settings!$B$9</f>
        <v>90000</v>
      </c>
      <c r="C34" s="13">
        <f>IF(AND('Sales Entry'!F36&lt;&gt;"",'Sales Entry'!F36&gt;=Settings!$B$9,IFERROR('Sales Entry'!F35,0)&lt;Settings!$B$9),1,0)</f>
        <v>0</v>
      </c>
    </row>
    <row r="35" spans="1:3" x14ac:dyDescent="0.2">
      <c r="A35" s="22">
        <f>'Sales Entry'!A37</f>
        <v>46418</v>
      </c>
      <c r="B35" s="25">
        <f>Settings!$B$9</f>
        <v>90000</v>
      </c>
      <c r="C35" s="13">
        <f>IF(AND('Sales Entry'!F37&lt;&gt;"",'Sales Entry'!F37&gt;=Settings!$B$9,IFERROR('Sales Entry'!F36,0)&lt;Settings!$B$9),1,0)</f>
        <v>0</v>
      </c>
    </row>
    <row r="36" spans="1:3" x14ac:dyDescent="0.2">
      <c r="A36" s="22">
        <f>'Sales Entry'!A38</f>
        <v>46446</v>
      </c>
      <c r="B36" s="25">
        <f>Settings!$B$9</f>
        <v>90000</v>
      </c>
      <c r="C36" s="13">
        <f>IF(AND('Sales Entry'!F38&lt;&gt;"",'Sales Entry'!F38&gt;=Settings!$B$9,IFERROR('Sales Entry'!F37,0)&lt;Settings!$B$9),1,0)</f>
        <v>0</v>
      </c>
    </row>
    <row r="37" spans="1:3" x14ac:dyDescent="0.2">
      <c r="A37" s="22">
        <f>'Sales Entry'!A39</f>
        <v>46477</v>
      </c>
      <c r="B37" s="25">
        <f>Settings!$B$9</f>
        <v>90000</v>
      </c>
      <c r="C37" s="13">
        <f>IF(AND('Sales Entry'!F39&lt;&gt;"",'Sales Entry'!F39&gt;=Settings!$B$9,IFERROR('Sales Entry'!F38,0)&lt;Settings!$B$9),1,0)</f>
        <v>0</v>
      </c>
    </row>
    <row r="38" spans="1:3" x14ac:dyDescent="0.2">
      <c r="A38" s="22">
        <f>'Sales Entry'!A40</f>
        <v>46507</v>
      </c>
      <c r="B38" s="25">
        <f>Settings!$B$9</f>
        <v>90000</v>
      </c>
      <c r="C38" s="13">
        <f>IF(AND('Sales Entry'!F40&lt;&gt;"",'Sales Entry'!F40&gt;=Settings!$B$9,IFERROR('Sales Entry'!F39,0)&lt;Settings!$B$9),1,0)</f>
        <v>0</v>
      </c>
    </row>
    <row r="39" spans="1:3" x14ac:dyDescent="0.2">
      <c r="A39" s="22">
        <f>'Sales Entry'!A41</f>
        <v>46538</v>
      </c>
      <c r="B39" s="25">
        <f>Settings!$B$9</f>
        <v>90000</v>
      </c>
      <c r="C39" s="13">
        <f>IF(AND('Sales Entry'!F41&lt;&gt;"",'Sales Entry'!F41&gt;=Settings!$B$9,IFERROR('Sales Entry'!F40,0)&lt;Settings!$B$9),1,0)</f>
        <v>0</v>
      </c>
    </row>
    <row r="40" spans="1:3" x14ac:dyDescent="0.2">
      <c r="A40" s="22">
        <f>'Sales Entry'!A42</f>
        <v>46568</v>
      </c>
      <c r="B40" s="25">
        <f>Settings!$B$9</f>
        <v>90000</v>
      </c>
      <c r="C40" s="13">
        <f>IF(AND('Sales Entry'!F42&lt;&gt;"",'Sales Entry'!F42&gt;=Settings!$B$9,IFERROR('Sales Entry'!F41,0)&lt;Settings!$B$9),1,0)</f>
        <v>0</v>
      </c>
    </row>
    <row r="41" spans="1:3" x14ac:dyDescent="0.2">
      <c r="A41" s="22">
        <f>'Sales Entry'!A43</f>
        <v>46599</v>
      </c>
      <c r="B41" s="25">
        <f>Settings!$B$9</f>
        <v>90000</v>
      </c>
      <c r="C41" s="13">
        <f>IF(AND('Sales Entry'!F43&lt;&gt;"",'Sales Entry'!F43&gt;=Settings!$B$9,IFERROR('Sales Entry'!F42,0)&lt;Settings!$B$9),1,0)</f>
        <v>0</v>
      </c>
    </row>
    <row r="42" spans="1:3" x14ac:dyDescent="0.2">
      <c r="A42" s="22">
        <f>'Sales Entry'!A44</f>
        <v>46630</v>
      </c>
      <c r="B42" s="25">
        <f>Settings!$B$9</f>
        <v>90000</v>
      </c>
      <c r="C42" s="13">
        <f>IF(AND('Sales Entry'!F44&lt;&gt;"",'Sales Entry'!F44&gt;=Settings!$B$9,IFERROR('Sales Entry'!F43,0)&lt;Settings!$B$9),1,0)</f>
        <v>0</v>
      </c>
    </row>
    <row r="43" spans="1:3" x14ac:dyDescent="0.2">
      <c r="A43" s="22">
        <f>'Sales Entry'!A45</f>
        <v>46660</v>
      </c>
      <c r="B43" s="25">
        <f>Settings!$B$9</f>
        <v>90000</v>
      </c>
      <c r="C43" s="13">
        <f>IF(AND('Sales Entry'!F45&lt;&gt;"",'Sales Entry'!F45&gt;=Settings!$B$9,IFERROR('Sales Entry'!F44,0)&lt;Settings!$B$9),1,0)</f>
        <v>0</v>
      </c>
    </row>
    <row r="44" spans="1:3" x14ac:dyDescent="0.2">
      <c r="A44" s="22">
        <f>'Sales Entry'!A46</f>
        <v>46691</v>
      </c>
      <c r="B44" s="25">
        <f>Settings!$B$9</f>
        <v>90000</v>
      </c>
      <c r="C44" s="13">
        <f>IF(AND('Sales Entry'!F46&lt;&gt;"",'Sales Entry'!F46&gt;=Settings!$B$9,IFERROR('Sales Entry'!F45,0)&lt;Settings!$B$9),1,0)</f>
        <v>0</v>
      </c>
    </row>
    <row r="45" spans="1:3" x14ac:dyDescent="0.2">
      <c r="A45" s="22">
        <f>'Sales Entry'!A47</f>
        <v>46721</v>
      </c>
      <c r="B45" s="25">
        <f>Settings!$B$9</f>
        <v>90000</v>
      </c>
      <c r="C45" s="13">
        <f>IF(AND('Sales Entry'!F47&lt;&gt;"",'Sales Entry'!F47&gt;=Settings!$B$9,IFERROR('Sales Entry'!F46,0)&lt;Settings!$B$9),1,0)</f>
        <v>0</v>
      </c>
    </row>
    <row r="46" spans="1:3" x14ac:dyDescent="0.2">
      <c r="A46" s="22">
        <f>'Sales Entry'!A48</f>
        <v>46752</v>
      </c>
      <c r="B46" s="25">
        <f>Settings!$B$9</f>
        <v>90000</v>
      </c>
      <c r="C46" s="13">
        <f>IF(AND('Sales Entry'!F48&lt;&gt;"",'Sales Entry'!F48&gt;=Settings!$B$9,IFERROR('Sales Entry'!F47,0)&lt;Settings!$B$9),1,0)</f>
        <v>0</v>
      </c>
    </row>
    <row r="47" spans="1:3" x14ac:dyDescent="0.2">
      <c r="A47" s="22">
        <f>'Sales Entry'!A49</f>
        <v>46783</v>
      </c>
      <c r="B47" s="25">
        <f>Settings!$B$9</f>
        <v>90000</v>
      </c>
      <c r="C47" s="13">
        <f>IF(AND('Sales Entry'!F49&lt;&gt;"",'Sales Entry'!F49&gt;=Settings!$B$9,IFERROR('Sales Entry'!F48,0)&lt;Settings!$B$9),1,0)</f>
        <v>0</v>
      </c>
    </row>
    <row r="48" spans="1:3" x14ac:dyDescent="0.2">
      <c r="A48" s="22">
        <f>'Sales Entry'!A50</f>
        <v>46812</v>
      </c>
      <c r="B48" s="25">
        <f>Settings!$B$9</f>
        <v>90000</v>
      </c>
      <c r="C48" s="13">
        <f>IF(AND('Sales Entry'!F50&lt;&gt;"",'Sales Entry'!F50&gt;=Settings!$B$9,IFERROR('Sales Entry'!F49,0)&lt;Settings!$B$9),1,0)</f>
        <v>0</v>
      </c>
    </row>
    <row r="49" spans="1:3" x14ac:dyDescent="0.2">
      <c r="A49" s="22">
        <f>'Sales Entry'!A51</f>
        <v>46843</v>
      </c>
      <c r="B49" s="25">
        <f>Settings!$B$9</f>
        <v>90000</v>
      </c>
      <c r="C49" s="13">
        <f>IF(AND('Sales Entry'!F51&lt;&gt;"",'Sales Entry'!F51&gt;=Settings!$B$9,IFERROR('Sales Entry'!F50,0)&lt;Settings!$B$9),1,0)</f>
        <v>0</v>
      </c>
    </row>
    <row r="50" spans="1:3" x14ac:dyDescent="0.2">
      <c r="A50" s="22">
        <f>'Sales Entry'!A52</f>
        <v>46873</v>
      </c>
      <c r="B50" s="25">
        <f>Settings!$B$9</f>
        <v>90000</v>
      </c>
      <c r="C50" s="13">
        <f>IF(AND('Sales Entry'!F52&lt;&gt;"",'Sales Entry'!F52&gt;=Settings!$B$9,IFERROR('Sales Entry'!F51,0)&lt;Settings!$B$9),1,0)</f>
        <v>0</v>
      </c>
    </row>
    <row r="51" spans="1:3" x14ac:dyDescent="0.2">
      <c r="A51" s="22">
        <f>'Sales Entry'!A53</f>
        <v>46904</v>
      </c>
      <c r="B51" s="25">
        <f>Settings!$B$9</f>
        <v>90000</v>
      </c>
      <c r="C51" s="13">
        <f>IF(AND('Sales Entry'!F53&lt;&gt;"",'Sales Entry'!F53&gt;=Settings!$B$9,IFERROR('Sales Entry'!F52,0)&lt;Settings!$B$9),1,0)</f>
        <v>0</v>
      </c>
    </row>
    <row r="52" spans="1:3" x14ac:dyDescent="0.2">
      <c r="A52" s="22">
        <f>'Sales Entry'!A54</f>
        <v>46934</v>
      </c>
      <c r="B52" s="25">
        <f>Settings!$B$9</f>
        <v>90000</v>
      </c>
      <c r="C52" s="13">
        <f>IF(AND('Sales Entry'!F54&lt;&gt;"",'Sales Entry'!F54&gt;=Settings!$B$9,IFERROR('Sales Entry'!F53,0)&lt;Settings!$B$9),1,0)</f>
        <v>0</v>
      </c>
    </row>
    <row r="53" spans="1:3" x14ac:dyDescent="0.2">
      <c r="A53" s="22">
        <f>'Sales Entry'!A55</f>
        <v>46965</v>
      </c>
      <c r="B53" s="25">
        <f>Settings!$B$9</f>
        <v>90000</v>
      </c>
      <c r="C53" s="13">
        <f>IF(AND('Sales Entry'!F55&lt;&gt;"",'Sales Entry'!F55&gt;=Settings!$B$9,IFERROR('Sales Entry'!F54,0)&lt;Settings!$B$9),1,0)</f>
        <v>0</v>
      </c>
    </row>
    <row r="54" spans="1:3" x14ac:dyDescent="0.2">
      <c r="A54" s="22">
        <f>'Sales Entry'!A56</f>
        <v>46996</v>
      </c>
      <c r="B54" s="25">
        <f>Settings!$B$9</f>
        <v>90000</v>
      </c>
      <c r="C54" s="13">
        <f>IF(AND('Sales Entry'!F56&lt;&gt;"",'Sales Entry'!F56&gt;=Settings!$B$9,IFERROR('Sales Entry'!F55,0)&lt;Settings!$B$9),1,0)</f>
        <v>0</v>
      </c>
    </row>
    <row r="55" spans="1:3" x14ac:dyDescent="0.2">
      <c r="A55" s="22">
        <f>'Sales Entry'!A57</f>
        <v>47026</v>
      </c>
      <c r="B55" s="25">
        <f>Settings!$B$9</f>
        <v>90000</v>
      </c>
      <c r="C55" s="13">
        <f>IF(AND('Sales Entry'!F57&lt;&gt;"",'Sales Entry'!F57&gt;=Settings!$B$9,IFERROR('Sales Entry'!F56,0)&lt;Settings!$B$9),1,0)</f>
        <v>0</v>
      </c>
    </row>
    <row r="56" spans="1:3" x14ac:dyDescent="0.2">
      <c r="A56" s="22">
        <f>'Sales Entry'!A58</f>
        <v>47057</v>
      </c>
      <c r="B56" s="25">
        <f>Settings!$B$9</f>
        <v>90000</v>
      </c>
      <c r="C56" s="13">
        <f>IF(AND('Sales Entry'!F58&lt;&gt;"",'Sales Entry'!F58&gt;=Settings!$B$9,IFERROR('Sales Entry'!F57,0)&lt;Settings!$B$9),1,0)</f>
        <v>0</v>
      </c>
    </row>
    <row r="57" spans="1:3" x14ac:dyDescent="0.2">
      <c r="A57" s="22">
        <f>'Sales Entry'!A59</f>
        <v>47087</v>
      </c>
      <c r="B57" s="25">
        <f>Settings!$B$9</f>
        <v>90000</v>
      </c>
      <c r="C57" s="13">
        <f>IF(AND('Sales Entry'!F59&lt;&gt;"",'Sales Entry'!F59&gt;=Settings!$B$9,IFERROR('Sales Entry'!F58,0)&lt;Settings!$B$9),1,0)</f>
        <v>0</v>
      </c>
    </row>
    <row r="58" spans="1:3" x14ac:dyDescent="0.2">
      <c r="A58" s="22">
        <f>'Sales Entry'!A60</f>
        <v>47118</v>
      </c>
      <c r="B58" s="25">
        <f>Settings!$B$9</f>
        <v>90000</v>
      </c>
      <c r="C58" s="13">
        <f>IF(AND('Sales Entry'!F60&lt;&gt;"",'Sales Entry'!F60&gt;=Settings!$B$9,IFERROR('Sales Entry'!F59,0)&lt;Settings!$B$9),1,0)</f>
        <v>0</v>
      </c>
    </row>
    <row r="59" spans="1:3" x14ac:dyDescent="0.2">
      <c r="A59" s="22">
        <f>'Sales Entry'!A61</f>
        <v>47149</v>
      </c>
      <c r="B59" s="25">
        <f>Settings!$B$9</f>
        <v>90000</v>
      </c>
      <c r="C59" s="13">
        <f>IF(AND('Sales Entry'!F61&lt;&gt;"",'Sales Entry'!F61&gt;=Settings!$B$9,IFERROR('Sales Entry'!F60,0)&lt;Settings!$B$9),1,0)</f>
        <v>0</v>
      </c>
    </row>
    <row r="60" spans="1:3" x14ac:dyDescent="0.2">
      <c r="A60" s="22">
        <f>'Sales Entry'!A62</f>
        <v>47177</v>
      </c>
      <c r="B60" s="25">
        <f>Settings!$B$9</f>
        <v>90000</v>
      </c>
      <c r="C60" s="13">
        <f>IF(AND('Sales Entry'!F62&lt;&gt;"",'Sales Entry'!F62&gt;=Settings!$B$9,IFERROR('Sales Entry'!F61,0)&lt;Settings!$B$9),1,0)</f>
        <v>0</v>
      </c>
    </row>
    <row r="61" spans="1:3" x14ac:dyDescent="0.2">
      <c r="A61" s="22">
        <f>'Sales Entry'!A63</f>
        <v>47208</v>
      </c>
      <c r="B61" s="25">
        <f>Settings!$B$9</f>
        <v>90000</v>
      </c>
      <c r="C61" s="13">
        <f>IF(AND('Sales Entry'!F63&lt;&gt;"",'Sales Entry'!F63&gt;=Settings!$B$9,IFERROR('Sales Entry'!F62,0)&lt;Settings!$B$9),1,0)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Settings</vt:lpstr>
      <vt:lpstr>Sales Entry</vt:lpstr>
      <vt:lpstr>Dashboard</vt:lpstr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Courtney Hill</cp:lastModifiedBy>
  <dcterms:created xsi:type="dcterms:W3CDTF">2026-01-07T14:27:54Z</dcterms:created>
  <dcterms:modified xsi:type="dcterms:W3CDTF">2026-01-07T14:28:14Z</dcterms:modified>
</cp:coreProperties>
</file>